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376" activeTab="1"/>
  </bookViews>
  <sheets>
    <sheet name="Grade Curricular" sheetId="1" r:id="rId1"/>
    <sheet name="Pré-requisitos" sheetId="2" r:id="rId2"/>
  </sheets>
  <calcPr calcId="145621" iterateDelta="1E-4"/>
</workbook>
</file>

<file path=xl/calcChain.xml><?xml version="1.0" encoding="utf-8"?>
<calcChain xmlns="http://schemas.openxmlformats.org/spreadsheetml/2006/main">
  <c r="G23" i="1" l="1"/>
  <c r="J23" i="1" s="1"/>
  <c r="G14" i="1"/>
  <c r="J14" i="1" s="1"/>
  <c r="H23" i="1" l="1"/>
  <c r="I23" i="1" s="1"/>
  <c r="H14" i="1"/>
  <c r="I14" i="1" s="1"/>
  <c r="F73" i="1" l="1"/>
  <c r="G72" i="1"/>
  <c r="J72" i="1" s="1"/>
  <c r="G71" i="1"/>
  <c r="J71" i="1" s="1"/>
  <c r="G69" i="1"/>
  <c r="J69" i="1" s="1"/>
  <c r="G68" i="1"/>
  <c r="J68" i="1" s="1"/>
  <c r="F66" i="1"/>
  <c r="G65" i="1"/>
  <c r="J65" i="1" s="1"/>
  <c r="G64" i="1"/>
  <c r="J64" i="1" s="1"/>
  <c r="G63" i="1"/>
  <c r="J63" i="1" s="1"/>
  <c r="G62" i="1"/>
  <c r="J62" i="1" s="1"/>
  <c r="G61" i="1"/>
  <c r="J61" i="1" s="1"/>
  <c r="G60" i="1"/>
  <c r="J60" i="1" s="1"/>
  <c r="F58" i="1"/>
  <c r="G57" i="1"/>
  <c r="J57" i="1" s="1"/>
  <c r="G56" i="1"/>
  <c r="J56" i="1" s="1"/>
  <c r="G55" i="1"/>
  <c r="J55" i="1" s="1"/>
  <c r="G54" i="1"/>
  <c r="J54" i="1" s="1"/>
  <c r="G53" i="1"/>
  <c r="J53" i="1" s="1"/>
  <c r="G52" i="1"/>
  <c r="J52" i="1" s="1"/>
  <c r="F50" i="1"/>
  <c r="G49" i="1"/>
  <c r="J49" i="1" s="1"/>
  <c r="G48" i="1"/>
  <c r="J48" i="1" s="1"/>
  <c r="G47" i="1"/>
  <c r="J47" i="1" s="1"/>
  <c r="G46" i="1"/>
  <c r="J46" i="1" s="1"/>
  <c r="G45" i="1"/>
  <c r="J45" i="1" s="1"/>
  <c r="F43" i="1"/>
  <c r="G42" i="1"/>
  <c r="J42" i="1" s="1"/>
  <c r="G41" i="1"/>
  <c r="J41" i="1" s="1"/>
  <c r="G40" i="1"/>
  <c r="J40" i="1" s="1"/>
  <c r="G39" i="1"/>
  <c r="J39" i="1" s="1"/>
  <c r="G38" i="1"/>
  <c r="J38" i="1" s="1"/>
  <c r="G37" i="1"/>
  <c r="J37" i="1" s="1"/>
  <c r="F35" i="1"/>
  <c r="G34" i="1"/>
  <c r="J34" i="1" s="1"/>
  <c r="G33" i="1"/>
  <c r="J33" i="1" s="1"/>
  <c r="G32" i="1"/>
  <c r="J32" i="1" s="1"/>
  <c r="G30" i="1"/>
  <c r="J30" i="1" s="1"/>
  <c r="G29" i="1"/>
  <c r="J29" i="1" s="1"/>
  <c r="G28" i="1"/>
  <c r="F26" i="1"/>
  <c r="G25" i="1"/>
  <c r="J25" i="1" s="1"/>
  <c r="I25" i="1" s="1"/>
  <c r="G24" i="1"/>
  <c r="J24" i="1" s="1"/>
  <c r="G22" i="1"/>
  <c r="J22" i="1" s="1"/>
  <c r="G21" i="1"/>
  <c r="J21" i="1" s="1"/>
  <c r="G20" i="1"/>
  <c r="J20" i="1" s="1"/>
  <c r="F18" i="1"/>
  <c r="G17" i="1"/>
  <c r="J17" i="1" s="1"/>
  <c r="G16" i="1"/>
  <c r="J16" i="1" s="1"/>
  <c r="G15" i="1"/>
  <c r="J15" i="1" s="1"/>
  <c r="G13" i="1"/>
  <c r="J13" i="1" s="1"/>
  <c r="G12" i="1"/>
  <c r="G18" i="1" l="1"/>
  <c r="J12" i="1"/>
  <c r="H17" i="1"/>
  <c r="I17" i="1"/>
  <c r="G26" i="1"/>
  <c r="G35" i="1"/>
  <c r="G50" i="1"/>
  <c r="F75" i="1"/>
  <c r="H38" i="1"/>
  <c r="I38" i="1"/>
  <c r="H42" i="1"/>
  <c r="I42" i="1" s="1"/>
  <c r="H57" i="1"/>
  <c r="I57" i="1" s="1"/>
  <c r="H65" i="1"/>
  <c r="I65" i="1" s="1"/>
  <c r="H30" i="1"/>
  <c r="I30" i="1" s="1"/>
  <c r="J58" i="1"/>
  <c r="H52" i="1"/>
  <c r="I52" i="1" s="1"/>
  <c r="H22" i="1"/>
  <c r="I22" i="1"/>
  <c r="H32" i="1"/>
  <c r="I32" i="1" s="1"/>
  <c r="H40" i="1"/>
  <c r="I40" i="1" s="1"/>
  <c r="H49" i="1"/>
  <c r="I49" i="1" s="1"/>
  <c r="H55" i="1"/>
  <c r="I55" i="1" s="1"/>
  <c r="J66" i="1"/>
  <c r="H60" i="1"/>
  <c r="J73" i="1"/>
  <c r="H68" i="1"/>
  <c r="H71" i="1"/>
  <c r="I71" i="1"/>
  <c r="J26" i="1"/>
  <c r="I20" i="1"/>
  <c r="H20" i="1"/>
  <c r="H29" i="1"/>
  <c r="I29" i="1" s="1"/>
  <c r="H48" i="1"/>
  <c r="I48" i="1" s="1"/>
  <c r="H62" i="1"/>
  <c r="I62" i="1" s="1"/>
  <c r="H21" i="1"/>
  <c r="I21" i="1" s="1"/>
  <c r="H39" i="1"/>
  <c r="I39" i="1"/>
  <c r="H24" i="1"/>
  <c r="I24" i="1" s="1"/>
  <c r="H33" i="1"/>
  <c r="I33" i="1" s="1"/>
  <c r="J43" i="1"/>
  <c r="H37" i="1"/>
  <c r="I37" i="1" s="1"/>
  <c r="H41" i="1"/>
  <c r="I41" i="1" s="1"/>
  <c r="J50" i="1"/>
  <c r="H56" i="1"/>
  <c r="I56" i="1"/>
  <c r="I61" i="1"/>
  <c r="H61" i="1"/>
  <c r="H64" i="1"/>
  <c r="I64" i="1" s="1"/>
  <c r="H69" i="1"/>
  <c r="I69" i="1" s="1"/>
  <c r="H72" i="1"/>
  <c r="I72" i="1" s="1"/>
  <c r="G58" i="1"/>
  <c r="G66" i="1"/>
  <c r="G43" i="1"/>
  <c r="H12" i="1"/>
  <c r="H13" i="1"/>
  <c r="I13" i="1" s="1"/>
  <c r="H15" i="1"/>
  <c r="I15" i="1" s="1"/>
  <c r="H16" i="1"/>
  <c r="I16" i="1" s="1"/>
  <c r="J18" i="1"/>
  <c r="H34" i="1"/>
  <c r="I34" i="1" s="1"/>
  <c r="H45" i="1"/>
  <c r="I45" i="1" s="1"/>
  <c r="H46" i="1"/>
  <c r="I46" i="1" s="1"/>
  <c r="H47" i="1"/>
  <c r="I47" i="1" s="1"/>
  <c r="H53" i="1"/>
  <c r="I53" i="1" s="1"/>
  <c r="H54" i="1"/>
  <c r="I54" i="1" s="1"/>
  <c r="H63" i="1"/>
  <c r="I63" i="1" s="1"/>
  <c r="G73" i="1"/>
  <c r="J28" i="1"/>
  <c r="G75" i="1" l="1"/>
  <c r="H73" i="1"/>
  <c r="H66" i="1"/>
  <c r="I58" i="1"/>
  <c r="H18" i="1"/>
  <c r="H43" i="1"/>
  <c r="I68" i="1"/>
  <c r="I73" i="1" s="1"/>
  <c r="I60" i="1"/>
  <c r="I66" i="1" s="1"/>
  <c r="I43" i="1"/>
  <c r="I26" i="1"/>
  <c r="I50" i="1"/>
  <c r="J35" i="1"/>
  <c r="J76" i="1" s="1"/>
  <c r="H28" i="1"/>
  <c r="H35" i="1" s="1"/>
  <c r="H50" i="1"/>
  <c r="H26" i="1"/>
  <c r="H58" i="1"/>
  <c r="I12" i="1"/>
  <c r="I18" i="1" s="1"/>
  <c r="J80" i="1" l="1"/>
  <c r="I3" i="1" s="1"/>
  <c r="H76" i="1"/>
  <c r="I28" i="1"/>
  <c r="I35" i="1" s="1"/>
  <c r="I76" i="1" s="1"/>
</calcChain>
</file>

<file path=xl/sharedStrings.xml><?xml version="1.0" encoding="utf-8"?>
<sst xmlns="http://schemas.openxmlformats.org/spreadsheetml/2006/main" count="326" uniqueCount="142">
  <si>
    <t>INSTITUTO FEDERAL DE EDUCAÇÃO, CIÊNCIA E TECNOLOGIA DE SÃO PAULO</t>
  </si>
  <si>
    <t>Carga Horária Mínima do Curso:</t>
  </si>
  <si>
    <t>(Criação: Lei nº 11.892 de 29/12/2008)</t>
  </si>
  <si>
    <t>Campus Itapetininga</t>
  </si>
  <si>
    <t>ESTRUTURA  CURRICULAR DE LICENCIATURA EM</t>
  </si>
  <si>
    <t>Física</t>
  </si>
  <si>
    <t>Base Legal: Resolução CNE/CP nº 2. de 01/07/2015</t>
  </si>
  <si>
    <t>Base Legal específica do curso: Lei 9394/96 e Decreto 5154 de 23/07/2004</t>
  </si>
  <si>
    <t>19 semanas / semestre, aulas de 50 min.</t>
  </si>
  <si>
    <t>Distribuição da Carga Horária de efetivo trabalho acadêmico</t>
  </si>
  <si>
    <t>Resolução de autorização do curso no IFSP  nº, 166, de 15 de setembro de 2010.</t>
  </si>
  <si>
    <t>SEMESTRE</t>
  </si>
  <si>
    <t>COMPONENTE CURRICULAR</t>
  </si>
  <si>
    <t>Código</t>
  </si>
  <si>
    <t>Teórica/Prática (T, P, T/P)</t>
  </si>
  <si>
    <t>Nº  profs.</t>
  </si>
  <si>
    <t>Aulas por semana</t>
  </si>
  <si>
    <t>Total</t>
  </si>
  <si>
    <t>Conh. Específicos</t>
  </si>
  <si>
    <t>Prát. como Comp. Curricular</t>
  </si>
  <si>
    <t>Total horas</t>
  </si>
  <si>
    <t>Aulas</t>
  </si>
  <si>
    <t>Fundamentos de Matemática Elementar</t>
  </si>
  <si>
    <t>T</t>
  </si>
  <si>
    <t>Vetores e Geometria Analítica</t>
  </si>
  <si>
    <t>VGANC</t>
  </si>
  <si>
    <t>Fundamentos da Mecânica Clássica nas Ciências Naturais e Matemática</t>
  </si>
  <si>
    <t>FMCNC</t>
  </si>
  <si>
    <t>História da Educação</t>
  </si>
  <si>
    <t>HTENC</t>
  </si>
  <si>
    <t>Introdução à Ciência Experimental</t>
  </si>
  <si>
    <t>CEXF1</t>
  </si>
  <si>
    <t>1</t>
  </si>
  <si>
    <t>Subtotal</t>
  </si>
  <si>
    <t>Cálculo Diferencial e Integral I</t>
  </si>
  <si>
    <t>CD1NC</t>
  </si>
  <si>
    <t>Gravitação e Leis de Conservação</t>
  </si>
  <si>
    <t>Astronomia</t>
  </si>
  <si>
    <t>ASTF2</t>
  </si>
  <si>
    <t>História da Ciência e Tecnologia</t>
  </si>
  <si>
    <t>HCTF2</t>
  </si>
  <si>
    <t>Química Geral</t>
  </si>
  <si>
    <t>QUIF2</t>
  </si>
  <si>
    <t>T/P</t>
  </si>
  <si>
    <t>Cálculo Diferencial e Integral II</t>
  </si>
  <si>
    <t>CD2NC</t>
  </si>
  <si>
    <t>Mecânica dos Sólidos</t>
  </si>
  <si>
    <t>MSCF3</t>
  </si>
  <si>
    <t>Fundamentos dos Fenômenos Ondulatórios nas Ciências Naturais e Matemática</t>
  </si>
  <si>
    <t>FFONC</t>
  </si>
  <si>
    <t>Língua Brasileira de Sinais</t>
  </si>
  <si>
    <t>LIBNC</t>
  </si>
  <si>
    <t>Educação, Cultura e Sociedade</t>
  </si>
  <si>
    <t>ECSNC</t>
  </si>
  <si>
    <t>Didática Geral</t>
  </si>
  <si>
    <t>DIDNC</t>
  </si>
  <si>
    <t>Cálculo Diferencial e Integral III</t>
  </si>
  <si>
    <t>CD3NC</t>
  </si>
  <si>
    <t>Fundamentos da óptica nas Ciências Naturais e Matemática</t>
  </si>
  <si>
    <t>FOPNC</t>
  </si>
  <si>
    <t>Equações Diferenciais</t>
  </si>
  <si>
    <t>EQDNC</t>
  </si>
  <si>
    <t>Psicologia da Educação</t>
  </si>
  <si>
    <t>PSINC</t>
  </si>
  <si>
    <t>LM1F4</t>
  </si>
  <si>
    <t>TMDNC</t>
  </si>
  <si>
    <t>Cálculo Diferencial e Integral IV</t>
  </si>
  <si>
    <t>CD4NC</t>
  </si>
  <si>
    <t>Fundamentos da Eletricidade nas Ciências Naturais e Matemática</t>
  </si>
  <si>
    <t>FECNC</t>
  </si>
  <si>
    <t>Sociologia da Educação</t>
  </si>
  <si>
    <t>SOCNC</t>
  </si>
  <si>
    <t>Leitura e interpretação de textos científicos</t>
  </si>
  <si>
    <t>LITNC</t>
  </si>
  <si>
    <t>Mecânica dos Fluídos</t>
  </si>
  <si>
    <t>MFLF5</t>
  </si>
  <si>
    <t>PE2F6</t>
  </si>
  <si>
    <t>Políticas Públicas e Organização da Educação Brasileira</t>
  </si>
  <si>
    <t>PPENC</t>
  </si>
  <si>
    <t>Fundamentos do Eletromagnetismo</t>
  </si>
  <si>
    <t>FEMF6</t>
  </si>
  <si>
    <t>Psicologia da adolescência</t>
  </si>
  <si>
    <t>PADNC</t>
  </si>
  <si>
    <t>Física Moderna e Contemporânea</t>
  </si>
  <si>
    <t>FMCF6</t>
  </si>
  <si>
    <t>Mecânica Racional</t>
  </si>
  <si>
    <t>MREF7</t>
  </si>
  <si>
    <t>Física Quântica</t>
  </si>
  <si>
    <t>MEQF7</t>
  </si>
  <si>
    <t>PNENC</t>
  </si>
  <si>
    <t>Educação em Direitos Humanos</t>
  </si>
  <si>
    <t>EDHNC</t>
  </si>
  <si>
    <t>Relatividade</t>
  </si>
  <si>
    <t>RELF7</t>
  </si>
  <si>
    <t>PE3F7</t>
  </si>
  <si>
    <t>Física Aplicada aos Fenômenos Biológicos</t>
  </si>
  <si>
    <t>FABF8</t>
  </si>
  <si>
    <t>PE4F8</t>
  </si>
  <si>
    <t>Filosofia da Educação</t>
  </si>
  <si>
    <t>FLDNC</t>
  </si>
  <si>
    <t>Física do Estado Sólido</t>
  </si>
  <si>
    <t>FESF8</t>
  </si>
  <si>
    <t>TOTAL ACUMULADO DE AULAS</t>
  </si>
  <si>
    <t>TOTAL ACUMULADO DE HORAS</t>
  </si>
  <si>
    <r>
      <t>Estágio Curricular Supervisionado -</t>
    </r>
    <r>
      <rPr>
        <b/>
        <sz val="10"/>
        <rFont val="Times New Roman"/>
        <family val="1"/>
        <charset val="1"/>
      </rPr>
      <t>Obrigatório</t>
    </r>
  </si>
  <si>
    <r>
      <t>Trabalho de Conclusão de Curso -</t>
    </r>
    <r>
      <rPr>
        <b/>
        <sz val="10"/>
        <rFont val="Times New Roman"/>
        <family val="1"/>
        <charset val="1"/>
      </rPr>
      <t xml:space="preserve"> Optativo</t>
    </r>
  </si>
  <si>
    <t>CARGA HORÁRIA TOTAL</t>
  </si>
  <si>
    <t>Pré-requisito</t>
  </si>
  <si>
    <t>Não há</t>
  </si>
  <si>
    <t>IMCNC</t>
  </si>
  <si>
    <t>Fundamentos da Termodinâmica nas Ciências Naturais e Matemática</t>
  </si>
  <si>
    <t>FTMNC</t>
  </si>
  <si>
    <t>CD3NC, VGANC</t>
  </si>
  <si>
    <t>Mecânica dos Fluidos</t>
  </si>
  <si>
    <t>OPTNC,FNONC</t>
  </si>
  <si>
    <t>FECNC,FMCF6</t>
  </si>
  <si>
    <t>FMCF6,TMDNC</t>
  </si>
  <si>
    <t>Tópicos de  Divulgação Científica</t>
  </si>
  <si>
    <t>Oficina de projetos de  Ensino de Física IV</t>
  </si>
  <si>
    <t>Oficina de projetos de  Ensino de Física  III</t>
  </si>
  <si>
    <t>Práticas Pedagógicas  Inclusivas</t>
  </si>
  <si>
    <t>Oficina de projetos de Ensino de Física  II</t>
  </si>
  <si>
    <t>Oficina de projetos de  Ensino de Física I</t>
  </si>
  <si>
    <t>Fundamentos de Termodinâmica  nas Ciências Naturais e Matemática</t>
  </si>
  <si>
    <t>TDCF8</t>
  </si>
  <si>
    <t>Oficina de projetos de  Ensino de Física III</t>
  </si>
  <si>
    <t>Oficina de projetos de Ensino de Física II</t>
  </si>
  <si>
    <r>
      <t>Atividades Teórico-Práticas de Aprofundamento-</t>
    </r>
    <r>
      <rPr>
        <b/>
        <sz val="10"/>
        <rFont val="Times New Roman"/>
        <family val="1"/>
        <charset val="1"/>
      </rPr>
      <t>Obrigatório</t>
    </r>
  </si>
  <si>
    <t>Práticas Pedagógicas para a Educação de Jovens e Adultos</t>
  </si>
  <si>
    <t xml:space="preserve">Práticas Pedagógicas para a Educação a Distância </t>
  </si>
  <si>
    <t>EADF3</t>
  </si>
  <si>
    <t>Práticas Pedagógicas para a Educação a Distância</t>
  </si>
  <si>
    <t>EJAF8</t>
  </si>
  <si>
    <t>Língua Brasileira de Sinais aplicada ao Ensino da Física</t>
  </si>
  <si>
    <t xml:space="preserve">Informática e Objetos de Aprendizagem </t>
  </si>
  <si>
    <t>IOAF6</t>
  </si>
  <si>
    <t>Leitura e Interpretação de Textos Científicos</t>
  </si>
  <si>
    <t xml:space="preserve">Filosofia da Educação </t>
  </si>
  <si>
    <t>Informática e  Objetos de Aprendizagem</t>
  </si>
  <si>
    <t>FMEF1</t>
  </si>
  <si>
    <t>GLOF2</t>
  </si>
  <si>
    <t>OPEF5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</si>
</sst>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b/>
      <i/>
      <sz val="10"/>
      <name val="Arial"/>
      <family val="2"/>
      <charset val="1"/>
    </font>
    <font>
      <sz val="10"/>
      <color rgb="FFFFFFFF"/>
      <name val="Arial"/>
      <family val="2"/>
      <charset val="1"/>
    </font>
    <font>
      <sz val="9"/>
      <name val="Arial"/>
      <family val="2"/>
      <charset val="1"/>
    </font>
    <font>
      <b/>
      <sz val="8"/>
      <name val="Arial"/>
      <family val="2"/>
      <charset val="1"/>
    </font>
    <font>
      <i/>
      <sz val="9"/>
      <name val="Arial"/>
      <family val="2"/>
      <charset val="1"/>
    </font>
    <font>
      <sz val="10"/>
      <name val="Arial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14" fillId="0" borderId="0"/>
  </cellStyleXfs>
  <cellXfs count="135">
    <xf numFmtId="0" fontId="0" fillId="0" borderId="0" xfId="0"/>
    <xf numFmtId="0" fontId="4" fillId="0" borderId="0" xfId="0" applyFont="1"/>
    <xf numFmtId="0" fontId="8" fillId="0" borderId="5" xfId="0" applyFont="1" applyBorder="1" applyAlignment="1"/>
    <xf numFmtId="0" fontId="8" fillId="0" borderId="6" xfId="0" applyFont="1" applyBorder="1" applyAlignment="1"/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/>
    <xf numFmtId="0" fontId="10" fillId="3" borderId="8" xfId="0" applyFont="1" applyFill="1" applyBorder="1" applyAlignment="1">
      <alignment wrapText="1"/>
    </xf>
    <xf numFmtId="0" fontId="11" fillId="3" borderId="8" xfId="0" applyFont="1" applyFill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top" wrapText="1"/>
    </xf>
    <xf numFmtId="164" fontId="12" fillId="0" borderId="8" xfId="0" applyNumberFormat="1" applyFont="1" applyBorder="1" applyAlignment="1">
      <alignment horizontal="center" vertical="top" wrapText="1"/>
    </xf>
    <xf numFmtId="164" fontId="11" fillId="0" borderId="8" xfId="0" applyNumberFormat="1" applyFont="1" applyBorder="1" applyAlignment="1">
      <alignment horizontal="center" wrapText="1"/>
    </xf>
    <xf numFmtId="164" fontId="0" fillId="0" borderId="0" xfId="0" applyNumberFormat="1"/>
    <xf numFmtId="0" fontId="11" fillId="3" borderId="9" xfId="0" applyFont="1" applyFill="1" applyBorder="1" applyAlignment="1">
      <alignment wrapText="1"/>
    </xf>
    <xf numFmtId="0" fontId="11" fillId="3" borderId="9" xfId="0" applyFont="1" applyFill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2" fillId="0" borderId="9" xfId="0" applyFont="1" applyBorder="1" applyAlignment="1">
      <alignment horizontal="center" vertical="top" wrapText="1"/>
    </xf>
    <xf numFmtId="164" fontId="12" fillId="0" borderId="9" xfId="0" applyNumberFormat="1" applyFont="1" applyBorder="1" applyAlignment="1">
      <alignment horizontal="center" vertical="top" wrapText="1"/>
    </xf>
    <xf numFmtId="164" fontId="11" fillId="0" borderId="9" xfId="0" applyNumberFormat="1" applyFont="1" applyBorder="1" applyAlignment="1">
      <alignment horizontal="center" wrapText="1"/>
    </xf>
    <xf numFmtId="0" fontId="11" fillId="0" borderId="10" xfId="0" applyFont="1" applyBorder="1" applyAlignment="1">
      <alignment wrapText="1"/>
    </xf>
    <xf numFmtId="0" fontId="11" fillId="0" borderId="10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top" wrapText="1"/>
    </xf>
    <xf numFmtId="164" fontId="12" fillId="0" borderId="10" xfId="0" applyNumberFormat="1" applyFont="1" applyBorder="1" applyAlignment="1">
      <alignment horizontal="center" vertical="top" wrapText="1"/>
    </xf>
    <xf numFmtId="164" fontId="11" fillId="0" borderId="10" xfId="0" applyNumberFormat="1" applyFont="1" applyBorder="1" applyAlignment="1">
      <alignment horizontal="center" wrapText="1"/>
    </xf>
    <xf numFmtId="0" fontId="11" fillId="3" borderId="10" xfId="0" applyFont="1" applyFill="1" applyBorder="1" applyAlignment="1">
      <alignment wrapText="1"/>
    </xf>
    <xf numFmtId="0" fontId="11" fillId="3" borderId="10" xfId="0" applyFont="1" applyFill="1" applyBorder="1" applyAlignment="1">
      <alignment horizontal="center" wrapText="1"/>
    </xf>
    <xf numFmtId="0" fontId="11" fillId="3" borderId="11" xfId="0" applyFont="1" applyFill="1" applyBorder="1" applyAlignment="1">
      <alignment wrapText="1"/>
    </xf>
    <xf numFmtId="0" fontId="11" fillId="3" borderId="11" xfId="0" applyFont="1" applyFill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2" fillId="0" borderId="11" xfId="0" applyFont="1" applyBorder="1" applyAlignment="1">
      <alignment horizontal="center" vertical="top" wrapText="1"/>
    </xf>
    <xf numFmtId="164" fontId="12" fillId="0" borderId="11" xfId="0" applyNumberFormat="1" applyFont="1" applyBorder="1" applyAlignment="1">
      <alignment horizontal="center" vertical="top" wrapText="1"/>
    </xf>
    <xf numFmtId="164" fontId="11" fillId="0" borderId="11" xfId="0" applyNumberFormat="1" applyFont="1" applyBorder="1" applyAlignment="1">
      <alignment horizontal="center" wrapText="1"/>
    </xf>
    <xf numFmtId="0" fontId="12" fillId="4" borderId="6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164" fontId="12" fillId="4" borderId="12" xfId="0" applyNumberFormat="1" applyFont="1" applyFill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center" vertical="top" wrapText="1"/>
    </xf>
    <xf numFmtId="0" fontId="11" fillId="0" borderId="8" xfId="0" applyFont="1" applyBorder="1" applyAlignment="1">
      <alignment wrapText="1"/>
    </xf>
    <xf numFmtId="0" fontId="11" fillId="0" borderId="8" xfId="0" applyFont="1" applyBorder="1" applyAlignment="1">
      <alignment horizontal="center" wrapText="1"/>
    </xf>
    <xf numFmtId="0" fontId="11" fillId="0" borderId="10" xfId="0" applyFont="1" applyBorder="1" applyAlignment="1">
      <alignment wrapText="1"/>
    </xf>
    <xf numFmtId="0" fontId="11" fillId="0" borderId="10" xfId="0" applyFont="1" applyBorder="1" applyAlignment="1">
      <alignment horizontal="center" wrapText="1"/>
    </xf>
    <xf numFmtId="0" fontId="11" fillId="0" borderId="14" xfId="0" applyFont="1" applyBorder="1" applyAlignment="1">
      <alignment wrapText="1"/>
    </xf>
    <xf numFmtId="0" fontId="11" fillId="0" borderId="14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2" fillId="0" borderId="14" xfId="0" applyFont="1" applyBorder="1" applyAlignment="1">
      <alignment horizontal="center" vertical="top" wrapText="1"/>
    </xf>
    <xf numFmtId="164" fontId="12" fillId="0" borderId="14" xfId="0" applyNumberFormat="1" applyFont="1" applyBorder="1" applyAlignment="1">
      <alignment horizontal="center" vertical="top" wrapText="1"/>
    </xf>
    <xf numFmtId="164" fontId="11" fillId="0" borderId="14" xfId="0" applyNumberFormat="1" applyFont="1" applyBorder="1" applyAlignment="1">
      <alignment horizontal="center" wrapText="1"/>
    </xf>
    <xf numFmtId="0" fontId="12" fillId="4" borderId="12" xfId="0" applyFont="1" applyFill="1" applyBorder="1" applyAlignment="1">
      <alignment horizontal="center" vertical="center" wrapText="1"/>
    </xf>
    <xf numFmtId="1" fontId="12" fillId="4" borderId="12" xfId="0" applyNumberFormat="1" applyFont="1" applyFill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1" fillId="0" borderId="9" xfId="0" applyFont="1" applyBorder="1" applyAlignment="1">
      <alignment wrapText="1"/>
    </xf>
    <xf numFmtId="0" fontId="11" fillId="0" borderId="9" xfId="0" applyFont="1" applyBorder="1" applyAlignment="1">
      <alignment horizontal="center" wrapText="1"/>
    </xf>
    <xf numFmtId="0" fontId="12" fillId="4" borderId="7" xfId="0" applyFont="1" applyFill="1" applyBorder="1" applyAlignment="1">
      <alignment horizontal="center" vertical="center" wrapText="1"/>
    </xf>
    <xf numFmtId="164" fontId="12" fillId="4" borderId="4" xfId="0" applyNumberFormat="1" applyFont="1" applyFill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center"/>
    </xf>
    <xf numFmtId="0" fontId="11" fillId="0" borderId="14" xfId="0" applyFont="1" applyBorder="1" applyAlignment="1">
      <alignment wrapText="1"/>
    </xf>
    <xf numFmtId="164" fontId="12" fillId="0" borderId="14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1" fontId="12" fillId="4" borderId="4" xfId="0" applyNumberFormat="1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left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center" vertical="top" wrapText="1"/>
    </xf>
    <xf numFmtId="164" fontId="11" fillId="0" borderId="1" xfId="0" applyNumberFormat="1" applyFont="1" applyBorder="1" applyAlignment="1">
      <alignment horizontal="center" wrapText="1"/>
    </xf>
    <xf numFmtId="0" fontId="12" fillId="0" borderId="10" xfId="0" applyFont="1" applyBorder="1" applyAlignment="1">
      <alignment wrapText="1"/>
    </xf>
    <xf numFmtId="0" fontId="12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wrapText="1"/>
    </xf>
    <xf numFmtId="0" fontId="11" fillId="0" borderId="11" xfId="0" applyFont="1" applyBorder="1" applyAlignment="1">
      <alignment horizont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164" fontId="12" fillId="0" borderId="4" xfId="0" applyNumberFormat="1" applyFont="1" applyBorder="1" applyAlignment="1">
      <alignment horizontal="center" vertical="center" wrapText="1"/>
    </xf>
    <xf numFmtId="164" fontId="12" fillId="0" borderId="15" xfId="0" applyNumberFormat="1" applyFont="1" applyBorder="1" applyAlignment="1">
      <alignment horizontal="center" vertical="center" wrapText="1"/>
    </xf>
    <xf numFmtId="164" fontId="12" fillId="0" borderId="12" xfId="0" applyNumberFormat="1" applyFont="1" applyBorder="1" applyAlignment="1">
      <alignment horizontal="center" vertical="center" wrapText="1"/>
    </xf>
    <xf numFmtId="9" fontId="0" fillId="0" borderId="0" xfId="1" applyFont="1" applyBorder="1" applyAlignment="1" applyProtection="1"/>
    <xf numFmtId="0" fontId="12" fillId="0" borderId="16" xfId="0" applyFont="1" applyBorder="1" applyAlignment="1">
      <alignment horizontal="center" vertical="top" wrapText="1"/>
    </xf>
    <xf numFmtId="164" fontId="9" fillId="4" borderId="4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textRotation="90" wrapText="1"/>
    </xf>
    <xf numFmtId="0" fontId="10" fillId="0" borderId="8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3" fillId="0" borderId="0" xfId="0" applyFont="1"/>
    <xf numFmtId="0" fontId="11" fillId="0" borderId="8" xfId="0" applyFont="1" applyBorder="1" applyAlignment="1">
      <alignment wrapText="1"/>
    </xf>
    <xf numFmtId="0" fontId="11" fillId="0" borderId="8" xfId="0" applyFont="1" applyBorder="1" applyAlignment="1">
      <alignment horizontal="center"/>
    </xf>
    <xf numFmtId="0" fontId="11" fillId="0" borderId="10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12" fillId="0" borderId="10" xfId="0" applyFont="1" applyBorder="1" applyAlignment="1">
      <alignment wrapText="1"/>
    </xf>
    <xf numFmtId="0" fontId="12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9" fillId="0" borderId="7" xfId="0" applyFont="1" applyBorder="1" applyAlignment="1">
      <alignment horizontal="center" vertical="center" textRotation="90" wrapText="1"/>
    </xf>
    <xf numFmtId="0" fontId="12" fillId="4" borderId="4" xfId="0" applyFont="1" applyFill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11" fillId="0" borderId="19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18" xfId="0" applyFont="1" applyBorder="1" applyAlignment="1">
      <alignment wrapText="1"/>
    </xf>
    <xf numFmtId="0" fontId="11" fillId="0" borderId="21" xfId="0" applyFont="1" applyBorder="1" applyAlignment="1">
      <alignment horizont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2F2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189000</xdr:colOff>
      <xdr:row>8</xdr:row>
      <xdr:rowOff>60480</xdr:rowOff>
    </xdr:from>
    <xdr:to>
      <xdr:col>1</xdr:col>
      <xdr:colOff>291240</xdr:colOff>
      <xdr:row>9</xdr:row>
      <xdr:rowOff>167760</xdr:rowOff>
    </xdr:to>
    <xdr:sp macro="" textlink="">
      <xdr:nvSpPr>
        <xdr:cNvPr id="2" name="CustomShape 1"/>
        <xdr:cNvSpPr/>
      </xdr:nvSpPr>
      <xdr:spPr>
        <a:xfrm>
          <a:off x="1087200" y="1768320"/>
          <a:ext cx="102240" cy="230760"/>
        </a:xfrm>
        <a:prstGeom prst="rect">
          <a:avLst/>
        </a:prstGeom>
      </xdr:spPr>
    </xdr:sp>
    <xdr:clientData/>
  </xdr:twoCellAnchor>
  <xdr:twoCellAnchor editAs="absolute">
    <xdr:from>
      <xdr:col>0</xdr:col>
      <xdr:colOff>312841</xdr:colOff>
      <xdr:row>0</xdr:row>
      <xdr:rowOff>99000</xdr:rowOff>
    </xdr:from>
    <xdr:to>
      <xdr:col>1</xdr:col>
      <xdr:colOff>238126</xdr:colOff>
      <xdr:row>4</xdr:row>
      <xdr:rowOff>77400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841" y="99000"/>
          <a:ext cx="677760" cy="845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189000</xdr:colOff>
      <xdr:row>0</xdr:row>
      <xdr:rowOff>0</xdr:rowOff>
    </xdr:from>
    <xdr:to>
      <xdr:col>1</xdr:col>
      <xdr:colOff>291240</xdr:colOff>
      <xdr:row>1</xdr:row>
      <xdr:rowOff>64080</xdr:rowOff>
    </xdr:to>
    <xdr:sp macro="" textlink="">
      <xdr:nvSpPr>
        <xdr:cNvPr id="2" name="CustomShape 1"/>
        <xdr:cNvSpPr/>
      </xdr:nvSpPr>
      <xdr:spPr>
        <a:xfrm>
          <a:off x="939600" y="0"/>
          <a:ext cx="102240" cy="23472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topLeftCell="A57" zoomScaleNormal="100" workbookViewId="0">
      <selection activeCell="A75" sqref="A75:E75"/>
    </sheetView>
  </sheetViews>
  <sheetFormatPr defaultRowHeight="15" x14ac:dyDescent="0.25"/>
  <cols>
    <col min="1" max="1" width="11.28515625"/>
    <col min="2" max="2" width="50"/>
    <col min="3" max="3" width="10.28515625"/>
    <col min="4" max="4" width="14"/>
    <col min="5" max="5" width="6.5703125"/>
    <col min="6" max="6" width="11.140625"/>
    <col min="7" max="7" width="7.5703125"/>
    <col min="8" max="8" width="11.85546875"/>
    <col min="9" max="9" width="17.42578125"/>
    <col min="10" max="10" width="8.140625"/>
    <col min="11" max="1025" width="8.7109375"/>
  </cols>
  <sheetData>
    <row r="1" spans="1:12" ht="22.5" customHeight="1" x14ac:dyDescent="0.25">
      <c r="A1" s="123" t="s">
        <v>0</v>
      </c>
      <c r="B1" s="123"/>
      <c r="C1" s="123"/>
      <c r="D1" s="123"/>
      <c r="E1" s="123"/>
      <c r="F1" s="123"/>
      <c r="G1" s="123"/>
      <c r="H1" s="123"/>
      <c r="I1" s="124" t="s">
        <v>1</v>
      </c>
      <c r="J1" s="124"/>
    </row>
    <row r="2" spans="1:12" ht="12.75" customHeight="1" x14ac:dyDescent="0.25">
      <c r="A2" s="125" t="s">
        <v>2</v>
      </c>
      <c r="B2" s="125"/>
      <c r="C2" s="125"/>
      <c r="D2" s="125"/>
      <c r="E2" s="125"/>
      <c r="F2" s="125"/>
      <c r="G2" s="125"/>
      <c r="H2" s="125"/>
      <c r="I2" s="124"/>
      <c r="J2" s="124"/>
    </row>
    <row r="3" spans="1:12" ht="17.25" customHeight="1" x14ac:dyDescent="0.25">
      <c r="A3" s="126" t="s">
        <v>3</v>
      </c>
      <c r="B3" s="126"/>
      <c r="C3" s="126"/>
      <c r="D3" s="126"/>
      <c r="E3" s="126"/>
      <c r="F3" s="126"/>
      <c r="G3" s="126"/>
      <c r="H3" s="126"/>
      <c r="I3" s="127">
        <f>J80</f>
        <v>3244.2333333333331</v>
      </c>
      <c r="J3" s="127"/>
      <c r="K3" s="1"/>
    </row>
    <row r="4" spans="1:12" ht="15.75" customHeight="1" x14ac:dyDescent="0.25">
      <c r="A4" s="116" t="s">
        <v>4</v>
      </c>
      <c r="B4" s="116"/>
      <c r="C4" s="116"/>
      <c r="D4" s="116"/>
      <c r="E4" s="116"/>
      <c r="F4" s="116"/>
      <c r="G4" s="116"/>
      <c r="H4" s="116"/>
      <c r="I4" s="117"/>
      <c r="J4" s="117"/>
    </row>
    <row r="5" spans="1:12" ht="15.75" customHeight="1" x14ac:dyDescent="0.25">
      <c r="A5" s="116" t="s">
        <v>5</v>
      </c>
      <c r="B5" s="116"/>
      <c r="C5" s="116"/>
      <c r="D5" s="116"/>
      <c r="E5" s="116"/>
      <c r="F5" s="116"/>
      <c r="G5" s="116"/>
      <c r="H5" s="116"/>
      <c r="I5" s="117"/>
      <c r="J5" s="117"/>
    </row>
    <row r="6" spans="1:12" ht="15.75" customHeight="1" x14ac:dyDescent="0.25">
      <c r="A6" s="118" t="s">
        <v>6</v>
      </c>
      <c r="B6" s="118"/>
      <c r="C6" s="118"/>
      <c r="D6" s="118"/>
      <c r="E6" s="118"/>
      <c r="F6" s="118"/>
      <c r="G6" s="118"/>
      <c r="H6" s="118"/>
      <c r="I6" s="117"/>
      <c r="J6" s="117"/>
    </row>
    <row r="7" spans="1:12" ht="15" customHeight="1" x14ac:dyDescent="0.25">
      <c r="A7" s="119" t="s">
        <v>7</v>
      </c>
      <c r="B7" s="119"/>
      <c r="C7" s="119"/>
      <c r="D7" s="119"/>
      <c r="E7" s="119"/>
      <c r="F7" s="120" t="s">
        <v>8</v>
      </c>
      <c r="G7" s="120"/>
      <c r="H7" s="121" t="s">
        <v>9</v>
      </c>
      <c r="I7" s="121"/>
      <c r="J7" s="121"/>
    </row>
    <row r="8" spans="1:12" ht="20.25" customHeight="1" x14ac:dyDescent="0.25">
      <c r="A8" s="122" t="s">
        <v>10</v>
      </c>
      <c r="B8" s="122"/>
      <c r="C8" s="122"/>
      <c r="D8" s="122"/>
      <c r="E8" s="122"/>
      <c r="F8" s="120"/>
      <c r="G8" s="120"/>
      <c r="H8" s="121"/>
      <c r="I8" s="121"/>
      <c r="J8" s="121"/>
    </row>
    <row r="9" spans="1:12" ht="9.75" customHeight="1" x14ac:dyDescent="0.25">
      <c r="A9" s="2"/>
      <c r="B9" s="3"/>
      <c r="C9" s="3"/>
      <c r="D9" s="3"/>
      <c r="E9" s="3"/>
      <c r="F9" s="120"/>
      <c r="G9" s="120"/>
      <c r="H9" s="121"/>
      <c r="I9" s="121"/>
      <c r="J9" s="121"/>
    </row>
    <row r="10" spans="1:12" ht="18" customHeight="1" x14ac:dyDescent="0.25">
      <c r="A10" s="114" t="s">
        <v>11</v>
      </c>
      <c r="B10" s="115" t="s">
        <v>12</v>
      </c>
      <c r="C10" s="114" t="s">
        <v>13</v>
      </c>
      <c r="D10" s="114" t="s">
        <v>14</v>
      </c>
      <c r="E10" s="114" t="s">
        <v>15</v>
      </c>
      <c r="F10" s="113" t="s">
        <v>16</v>
      </c>
      <c r="G10" s="5" t="s">
        <v>17</v>
      </c>
      <c r="H10" s="113" t="s">
        <v>18</v>
      </c>
      <c r="I10" s="113" t="s">
        <v>19</v>
      </c>
      <c r="J10" s="113" t="s">
        <v>20</v>
      </c>
    </row>
    <row r="11" spans="1:12" ht="15.75" customHeight="1" x14ac:dyDescent="0.25">
      <c r="A11" s="114"/>
      <c r="B11" s="115"/>
      <c r="C11" s="114"/>
      <c r="D11" s="114"/>
      <c r="E11" s="114"/>
      <c r="F11" s="114"/>
      <c r="G11" s="4" t="s">
        <v>21</v>
      </c>
      <c r="H11" s="113"/>
      <c r="I11" s="113"/>
      <c r="J11" s="113"/>
      <c r="K11" s="6"/>
    </row>
    <row r="12" spans="1:12" x14ac:dyDescent="0.25">
      <c r="A12" s="108">
        <v>1</v>
      </c>
      <c r="B12" s="7" t="s">
        <v>22</v>
      </c>
      <c r="C12" s="8" t="s">
        <v>139</v>
      </c>
      <c r="D12" s="9" t="s">
        <v>23</v>
      </c>
      <c r="E12" s="9">
        <v>1</v>
      </c>
      <c r="F12" s="9">
        <v>4</v>
      </c>
      <c r="G12" s="10">
        <f>F12*19</f>
        <v>76</v>
      </c>
      <c r="H12" s="11">
        <f>J12</f>
        <v>63.333333333333336</v>
      </c>
      <c r="I12" s="12">
        <f>J12-H12</f>
        <v>0</v>
      </c>
      <c r="J12" s="12">
        <f t="shared" ref="J12:J17" si="0">(G12)*50/60</f>
        <v>63.333333333333336</v>
      </c>
      <c r="L12" s="13"/>
    </row>
    <row r="13" spans="1:12" x14ac:dyDescent="0.25">
      <c r="A13" s="108"/>
      <c r="B13" s="14" t="s">
        <v>24</v>
      </c>
      <c r="C13" s="15" t="s">
        <v>25</v>
      </c>
      <c r="D13" s="16" t="s">
        <v>23</v>
      </c>
      <c r="E13" s="16">
        <v>1</v>
      </c>
      <c r="F13" s="16">
        <v>4</v>
      </c>
      <c r="G13" s="17">
        <f>F13*19</f>
        <v>76</v>
      </c>
      <c r="H13" s="18">
        <f>J13</f>
        <v>63.333333333333336</v>
      </c>
      <c r="I13" s="19">
        <f>J13-H13</f>
        <v>0</v>
      </c>
      <c r="J13" s="19">
        <f t="shared" si="0"/>
        <v>63.333333333333336</v>
      </c>
    </row>
    <row r="14" spans="1:12" x14ac:dyDescent="0.25">
      <c r="A14" s="108"/>
      <c r="B14" s="43" t="s">
        <v>72</v>
      </c>
      <c r="C14" s="44" t="s">
        <v>73</v>
      </c>
      <c r="D14" s="44" t="s">
        <v>23</v>
      </c>
      <c r="E14" s="44">
        <v>1</v>
      </c>
      <c r="F14" s="44">
        <v>3</v>
      </c>
      <c r="G14" s="22">
        <f t="shared" ref="G14" si="1">F14*19</f>
        <v>57</v>
      </c>
      <c r="H14" s="23">
        <f>J14</f>
        <v>47.5</v>
      </c>
      <c r="I14" s="24">
        <f t="shared" ref="I14" si="2">J14-H14</f>
        <v>0</v>
      </c>
      <c r="J14" s="24">
        <f t="shared" si="0"/>
        <v>47.5</v>
      </c>
    </row>
    <row r="15" spans="1:12" ht="26.25" x14ac:dyDescent="0.25">
      <c r="A15" s="108"/>
      <c r="B15" s="20" t="s">
        <v>26</v>
      </c>
      <c r="C15" s="21" t="s">
        <v>27</v>
      </c>
      <c r="D15" s="21" t="s">
        <v>43</v>
      </c>
      <c r="E15" s="21">
        <v>1</v>
      </c>
      <c r="F15" s="21">
        <v>4</v>
      </c>
      <c r="G15" s="22">
        <f>F15*19</f>
        <v>76</v>
      </c>
      <c r="H15" s="23">
        <f>J15*0.8</f>
        <v>50.666666666666671</v>
      </c>
      <c r="I15" s="24">
        <f>J15-H15</f>
        <v>12.666666666666664</v>
      </c>
      <c r="J15" s="24">
        <f t="shared" si="0"/>
        <v>63.333333333333336</v>
      </c>
    </row>
    <row r="16" spans="1:12" x14ac:dyDescent="0.25">
      <c r="A16" s="108"/>
      <c r="B16" s="25" t="s">
        <v>28</v>
      </c>
      <c r="C16" s="26" t="s">
        <v>29</v>
      </c>
      <c r="D16" s="21" t="s">
        <v>23</v>
      </c>
      <c r="E16" s="21">
        <v>1</v>
      </c>
      <c r="F16" s="21">
        <v>3</v>
      </c>
      <c r="G16" s="22">
        <f>F16*19</f>
        <v>57</v>
      </c>
      <c r="H16" s="23">
        <f>J16</f>
        <v>47.5</v>
      </c>
      <c r="I16" s="24">
        <f>J16-H16</f>
        <v>0</v>
      </c>
      <c r="J16" s="24">
        <f t="shared" si="0"/>
        <v>47.5</v>
      </c>
      <c r="L16" s="13"/>
    </row>
    <row r="17" spans="1:12" x14ac:dyDescent="0.25">
      <c r="A17" s="108"/>
      <c r="B17" s="27" t="s">
        <v>30</v>
      </c>
      <c r="C17" s="28" t="s">
        <v>31</v>
      </c>
      <c r="D17" s="29" t="s">
        <v>23</v>
      </c>
      <c r="E17" s="29" t="s">
        <v>32</v>
      </c>
      <c r="F17" s="29">
        <v>4</v>
      </c>
      <c r="G17" s="30">
        <f>F17*19</f>
        <v>76</v>
      </c>
      <c r="H17" s="31">
        <f>J17</f>
        <v>63.333333333333336</v>
      </c>
      <c r="I17" s="32">
        <f>J17-H17</f>
        <v>0</v>
      </c>
      <c r="J17" s="32">
        <f t="shared" si="0"/>
        <v>63.333333333333336</v>
      </c>
    </row>
    <row r="18" spans="1:12" ht="15.75" customHeight="1" x14ac:dyDescent="0.25">
      <c r="A18" s="108"/>
      <c r="B18" s="33" t="s">
        <v>33</v>
      </c>
      <c r="C18" s="109"/>
      <c r="D18" s="109"/>
      <c r="E18" s="109"/>
      <c r="F18" s="35">
        <f>SUM(F12:F17)</f>
        <v>22</v>
      </c>
      <c r="G18" s="35">
        <f>SUM(G12:G17)</f>
        <v>418</v>
      </c>
      <c r="H18" s="36">
        <f>SUM(H12:H17)</f>
        <v>335.66666666666669</v>
      </c>
      <c r="I18" s="36">
        <f>SUM(I12:I17)</f>
        <v>12.666666666666664</v>
      </c>
      <c r="J18" s="36">
        <f>SUM(J12:J17)</f>
        <v>348.33333333333331</v>
      </c>
    </row>
    <row r="19" spans="1:12" ht="9.9499999999999993" customHeight="1" x14ac:dyDescent="0.25">
      <c r="A19" s="37"/>
      <c r="B19" s="38"/>
      <c r="C19" s="39"/>
      <c r="D19" s="39"/>
      <c r="E19" s="38"/>
      <c r="F19" s="38"/>
      <c r="G19" s="38"/>
      <c r="H19" s="38"/>
      <c r="I19" s="38"/>
      <c r="J19" s="40"/>
    </row>
    <row r="20" spans="1:12" x14ac:dyDescent="0.25">
      <c r="A20" s="108">
        <v>2</v>
      </c>
      <c r="B20" s="41" t="s">
        <v>34</v>
      </c>
      <c r="C20" s="42" t="s">
        <v>35</v>
      </c>
      <c r="D20" s="9" t="s">
        <v>23</v>
      </c>
      <c r="E20" s="9">
        <v>1</v>
      </c>
      <c r="F20" s="9">
        <v>4</v>
      </c>
      <c r="G20" s="10">
        <f t="shared" ref="G20:G25" si="3">F20*19</f>
        <v>76</v>
      </c>
      <c r="H20" s="11">
        <f>J20</f>
        <v>63.333333333333336</v>
      </c>
      <c r="I20" s="12">
        <f t="shared" ref="I20:I25" si="4">J20-H20</f>
        <v>0</v>
      </c>
      <c r="J20" s="12">
        <f t="shared" ref="J20:J25" si="5">(G20)*50/60</f>
        <v>63.333333333333336</v>
      </c>
      <c r="L20" s="13"/>
    </row>
    <row r="21" spans="1:12" x14ac:dyDescent="0.25">
      <c r="A21" s="108"/>
      <c r="B21" s="43" t="s">
        <v>36</v>
      </c>
      <c r="C21" s="44" t="s">
        <v>140</v>
      </c>
      <c r="D21" s="21" t="s">
        <v>43</v>
      </c>
      <c r="E21" s="21">
        <v>1</v>
      </c>
      <c r="F21" s="21">
        <v>4</v>
      </c>
      <c r="G21" s="22">
        <f t="shared" si="3"/>
        <v>76</v>
      </c>
      <c r="H21" s="23">
        <f>J21*0.7</f>
        <v>44.333333333333336</v>
      </c>
      <c r="I21" s="24">
        <f t="shared" si="4"/>
        <v>19</v>
      </c>
      <c r="J21" s="24">
        <f t="shared" si="5"/>
        <v>63.333333333333336</v>
      </c>
      <c r="L21" s="13"/>
    </row>
    <row r="22" spans="1:12" ht="15.75" thickBot="1" x14ac:dyDescent="0.3">
      <c r="A22" s="108"/>
      <c r="B22" s="43" t="s">
        <v>37</v>
      </c>
      <c r="C22" s="44" t="s">
        <v>38</v>
      </c>
      <c r="D22" s="21" t="s">
        <v>43</v>
      </c>
      <c r="E22" s="21">
        <v>1</v>
      </c>
      <c r="F22" s="21">
        <v>3</v>
      </c>
      <c r="G22" s="22">
        <f t="shared" si="3"/>
        <v>57</v>
      </c>
      <c r="H22" s="23">
        <f>J22*0.8</f>
        <v>38</v>
      </c>
      <c r="I22" s="24">
        <f t="shared" si="4"/>
        <v>9.5</v>
      </c>
      <c r="J22" s="24">
        <f t="shared" si="5"/>
        <v>47.5</v>
      </c>
    </row>
    <row r="23" spans="1:12" ht="15.75" thickBot="1" x14ac:dyDescent="0.3">
      <c r="A23" s="108"/>
      <c r="B23" s="95" t="s">
        <v>98</v>
      </c>
      <c r="C23" s="56" t="s">
        <v>99</v>
      </c>
      <c r="D23" s="56" t="s">
        <v>23</v>
      </c>
      <c r="E23" s="56">
        <v>1</v>
      </c>
      <c r="F23" s="56">
        <v>3</v>
      </c>
      <c r="G23" s="17">
        <f t="shared" si="3"/>
        <v>57</v>
      </c>
      <c r="H23" s="23">
        <f>J23*1</f>
        <v>47.5</v>
      </c>
      <c r="I23" s="19">
        <f t="shared" si="4"/>
        <v>0</v>
      </c>
      <c r="J23" s="19">
        <f t="shared" si="5"/>
        <v>47.5</v>
      </c>
    </row>
    <row r="24" spans="1:12" ht="15.75" thickBot="1" x14ac:dyDescent="0.3">
      <c r="A24" s="108"/>
      <c r="B24" s="43" t="s">
        <v>39</v>
      </c>
      <c r="C24" s="44" t="s">
        <v>40</v>
      </c>
      <c r="D24" s="21" t="s">
        <v>23</v>
      </c>
      <c r="E24" s="21">
        <v>1</v>
      </c>
      <c r="F24" s="21">
        <v>2</v>
      </c>
      <c r="G24" s="22">
        <f t="shared" si="3"/>
        <v>38</v>
      </c>
      <c r="H24" s="23">
        <f>J24</f>
        <v>31.666666666666668</v>
      </c>
      <c r="I24" s="24">
        <f t="shared" si="4"/>
        <v>0</v>
      </c>
      <c r="J24" s="24">
        <f t="shared" si="5"/>
        <v>31.666666666666668</v>
      </c>
      <c r="L24" s="13"/>
    </row>
    <row r="25" spans="1:12" x14ac:dyDescent="0.25">
      <c r="A25" s="108"/>
      <c r="B25" s="45" t="s">
        <v>41</v>
      </c>
      <c r="C25" s="46" t="s">
        <v>42</v>
      </c>
      <c r="D25" s="47" t="s">
        <v>43</v>
      </c>
      <c r="E25" s="47">
        <v>1</v>
      </c>
      <c r="F25" s="47">
        <v>5</v>
      </c>
      <c r="G25" s="48">
        <f t="shared" si="3"/>
        <v>95</v>
      </c>
      <c r="H25" s="49">
        <v>63.4</v>
      </c>
      <c r="I25" s="50">
        <f t="shared" si="4"/>
        <v>15.766666666666673</v>
      </c>
      <c r="J25" s="50">
        <f t="shared" si="5"/>
        <v>79.166666666666671</v>
      </c>
    </row>
    <row r="26" spans="1:12" ht="15.75" customHeight="1" x14ac:dyDescent="0.25">
      <c r="A26" s="108"/>
      <c r="B26" s="51" t="s">
        <v>33</v>
      </c>
      <c r="C26" s="109"/>
      <c r="D26" s="109"/>
      <c r="E26" s="109"/>
      <c r="F26" s="52">
        <f>SUM(F20:F25)</f>
        <v>21</v>
      </c>
      <c r="G26" s="52">
        <f>SUM(G20:G25)</f>
        <v>399</v>
      </c>
      <c r="H26" s="36">
        <f>SUM(H20:H25)</f>
        <v>288.23333333333335</v>
      </c>
      <c r="I26" s="36">
        <f>SUM(I20:I25)</f>
        <v>44.266666666666673</v>
      </c>
      <c r="J26" s="36">
        <f>SUM(J20:J25)</f>
        <v>332.5</v>
      </c>
    </row>
    <row r="27" spans="1:12" ht="9.9499999999999993" customHeight="1" x14ac:dyDescent="0.25">
      <c r="A27" s="53"/>
      <c r="B27" s="54"/>
      <c r="C27" s="39"/>
      <c r="D27" s="39"/>
      <c r="E27" s="38"/>
      <c r="F27" s="38"/>
      <c r="G27" s="38"/>
      <c r="H27" s="38"/>
      <c r="I27" s="38"/>
      <c r="J27" s="40"/>
    </row>
    <row r="28" spans="1:12" x14ac:dyDescent="0.25">
      <c r="A28" s="108">
        <v>3</v>
      </c>
      <c r="B28" s="41" t="s">
        <v>44</v>
      </c>
      <c r="C28" s="42" t="s">
        <v>45</v>
      </c>
      <c r="D28" s="9" t="s">
        <v>23</v>
      </c>
      <c r="E28" s="9">
        <v>1</v>
      </c>
      <c r="F28" s="9">
        <v>4</v>
      </c>
      <c r="G28" s="10">
        <f t="shared" ref="G28:G34" si="6">F28*19</f>
        <v>76</v>
      </c>
      <c r="H28" s="11">
        <f>J28</f>
        <v>63.333333333333336</v>
      </c>
      <c r="I28" s="12">
        <f t="shared" ref="I28:I34" si="7">J28-H28</f>
        <v>0</v>
      </c>
      <c r="J28" s="12">
        <f t="shared" ref="J28:J34" si="8">(G28)*50/60</f>
        <v>63.333333333333336</v>
      </c>
    </row>
    <row r="29" spans="1:12" x14ac:dyDescent="0.25">
      <c r="A29" s="108"/>
      <c r="B29" s="43" t="s">
        <v>46</v>
      </c>
      <c r="C29" s="44" t="s">
        <v>47</v>
      </c>
      <c r="D29" s="21" t="s">
        <v>23</v>
      </c>
      <c r="E29" s="21">
        <v>1</v>
      </c>
      <c r="F29" s="21">
        <v>4</v>
      </c>
      <c r="G29" s="22">
        <f t="shared" si="6"/>
        <v>76</v>
      </c>
      <c r="H29" s="23">
        <f>J29</f>
        <v>63.333333333333336</v>
      </c>
      <c r="I29" s="24">
        <f t="shared" si="7"/>
        <v>0</v>
      </c>
      <c r="J29" s="24">
        <f t="shared" si="8"/>
        <v>63.333333333333336</v>
      </c>
    </row>
    <row r="30" spans="1:12" ht="26.25" x14ac:dyDescent="0.25">
      <c r="A30" s="108"/>
      <c r="B30" s="20" t="s">
        <v>48</v>
      </c>
      <c r="C30" s="21" t="s">
        <v>49</v>
      </c>
      <c r="D30" s="21" t="s">
        <v>23</v>
      </c>
      <c r="E30" s="21">
        <v>1</v>
      </c>
      <c r="F30" s="21">
        <v>4</v>
      </c>
      <c r="G30" s="22">
        <f t="shared" si="6"/>
        <v>76</v>
      </c>
      <c r="H30" s="23">
        <f>J30</f>
        <v>63.333333333333336</v>
      </c>
      <c r="I30" s="24">
        <f t="shared" si="7"/>
        <v>0</v>
      </c>
      <c r="J30" s="24">
        <f t="shared" si="8"/>
        <v>63.333333333333336</v>
      </c>
    </row>
    <row r="31" spans="1:12" x14ac:dyDescent="0.25">
      <c r="A31" s="108"/>
      <c r="B31" s="95" t="s">
        <v>129</v>
      </c>
      <c r="C31" s="56" t="s">
        <v>130</v>
      </c>
      <c r="D31" s="56" t="s">
        <v>43</v>
      </c>
      <c r="E31" s="56">
        <v>1</v>
      </c>
      <c r="F31" s="56">
        <v>2</v>
      </c>
      <c r="G31" s="17">
        <v>38</v>
      </c>
      <c r="H31" s="18">
        <v>15.8</v>
      </c>
      <c r="I31" s="24">
        <v>15.8</v>
      </c>
      <c r="J31" s="19">
        <v>31.7</v>
      </c>
    </row>
    <row r="32" spans="1:12" x14ac:dyDescent="0.25">
      <c r="A32" s="108"/>
      <c r="B32" s="55" t="s">
        <v>50</v>
      </c>
      <c r="C32" s="56" t="s">
        <v>51</v>
      </c>
      <c r="D32" s="16" t="s">
        <v>43</v>
      </c>
      <c r="E32" s="16">
        <v>1</v>
      </c>
      <c r="F32" s="16">
        <v>2</v>
      </c>
      <c r="G32" s="17">
        <f t="shared" si="6"/>
        <v>38</v>
      </c>
      <c r="H32" s="18">
        <f>J32*0.7</f>
        <v>22.166666666666668</v>
      </c>
      <c r="I32" s="24">
        <f t="shared" si="7"/>
        <v>9.5</v>
      </c>
      <c r="J32" s="19">
        <f t="shared" si="8"/>
        <v>31.666666666666668</v>
      </c>
      <c r="L32" s="13"/>
    </row>
    <row r="33" spans="1:12" x14ac:dyDescent="0.25">
      <c r="A33" s="108"/>
      <c r="B33" s="55" t="s">
        <v>52</v>
      </c>
      <c r="C33" s="56" t="s">
        <v>53</v>
      </c>
      <c r="D33" s="56" t="s">
        <v>43</v>
      </c>
      <c r="E33" s="16">
        <v>1</v>
      </c>
      <c r="F33" s="16">
        <v>2</v>
      </c>
      <c r="G33" s="17">
        <f t="shared" si="6"/>
        <v>38</v>
      </c>
      <c r="H33" s="18">
        <f>J33*0.5</f>
        <v>15.833333333333334</v>
      </c>
      <c r="I33" s="24">
        <f t="shared" si="7"/>
        <v>15.833333333333334</v>
      </c>
      <c r="J33" s="19">
        <f t="shared" si="8"/>
        <v>31.666666666666668</v>
      </c>
      <c r="L33" s="13"/>
    </row>
    <row r="34" spans="1:12" x14ac:dyDescent="0.25">
      <c r="A34" s="108"/>
      <c r="B34" s="43" t="s">
        <v>54</v>
      </c>
      <c r="C34" s="44" t="s">
        <v>55</v>
      </c>
      <c r="D34" s="56" t="s">
        <v>43</v>
      </c>
      <c r="E34" s="21">
        <v>1</v>
      </c>
      <c r="F34" s="21">
        <v>3</v>
      </c>
      <c r="G34" s="22">
        <f t="shared" si="6"/>
        <v>57</v>
      </c>
      <c r="H34" s="23">
        <f>J34*0.8</f>
        <v>38</v>
      </c>
      <c r="I34" s="24">
        <f t="shared" si="7"/>
        <v>9.5</v>
      </c>
      <c r="J34" s="24">
        <f t="shared" si="8"/>
        <v>47.5</v>
      </c>
      <c r="L34" s="13"/>
    </row>
    <row r="35" spans="1:12" ht="15.75" customHeight="1" x14ac:dyDescent="0.25">
      <c r="A35" s="108"/>
      <c r="B35" s="57" t="s">
        <v>33</v>
      </c>
      <c r="C35" s="109"/>
      <c r="D35" s="109"/>
      <c r="E35" s="109"/>
      <c r="F35" s="34">
        <f>SUM(F28:F34)</f>
        <v>21</v>
      </c>
      <c r="G35" s="34">
        <f>SUM(G28:G34)</f>
        <v>399</v>
      </c>
      <c r="H35" s="58">
        <f>SUM(H28:H34)</f>
        <v>281.8</v>
      </c>
      <c r="I35" s="58">
        <f>SUM(I28:I34)</f>
        <v>50.633333333333333</v>
      </c>
      <c r="J35" s="58">
        <f>SUM(J28:J34)</f>
        <v>332.5333333333333</v>
      </c>
    </row>
    <row r="36" spans="1:12" ht="9.9499999999999993" customHeight="1" x14ac:dyDescent="0.25">
      <c r="A36" s="59"/>
      <c r="B36" s="54"/>
      <c r="C36" s="39"/>
      <c r="D36" s="39"/>
      <c r="E36" s="38"/>
      <c r="F36" s="38"/>
      <c r="G36" s="38"/>
      <c r="H36" s="38"/>
      <c r="I36" s="38"/>
      <c r="J36" s="40"/>
    </row>
    <row r="37" spans="1:12" x14ac:dyDescent="0.25">
      <c r="A37" s="112">
        <v>4</v>
      </c>
      <c r="B37" s="41" t="s">
        <v>56</v>
      </c>
      <c r="C37" s="42" t="s">
        <v>57</v>
      </c>
      <c r="D37" s="9" t="s">
        <v>23</v>
      </c>
      <c r="E37" s="9">
        <v>1</v>
      </c>
      <c r="F37" s="9">
        <v>4</v>
      </c>
      <c r="G37" s="10">
        <f t="shared" ref="G37:G42" si="9">F37*19</f>
        <v>76</v>
      </c>
      <c r="H37" s="11">
        <f>J37</f>
        <v>63.333333333333336</v>
      </c>
      <c r="I37" s="12">
        <f t="shared" ref="I37:I42" si="10">J37-H37</f>
        <v>0</v>
      </c>
      <c r="J37" s="12">
        <f t="shared" ref="J37:J42" si="11">(G37)*50/60</f>
        <v>63.333333333333336</v>
      </c>
    </row>
    <row r="38" spans="1:12" x14ac:dyDescent="0.25">
      <c r="A38" s="112"/>
      <c r="B38" s="60" t="s">
        <v>58</v>
      </c>
      <c r="C38" s="47" t="s">
        <v>59</v>
      </c>
      <c r="D38" s="47" t="s">
        <v>43</v>
      </c>
      <c r="E38" s="47">
        <v>1</v>
      </c>
      <c r="F38" s="47">
        <v>4</v>
      </c>
      <c r="G38" s="48">
        <f t="shared" si="9"/>
        <v>76</v>
      </c>
      <c r="H38" s="49">
        <f>J38*0.8</f>
        <v>50.666666666666671</v>
      </c>
      <c r="I38" s="50">
        <f t="shared" si="10"/>
        <v>12.666666666666664</v>
      </c>
      <c r="J38" s="50">
        <f t="shared" si="11"/>
        <v>63.333333333333336</v>
      </c>
      <c r="L38" s="13"/>
    </row>
    <row r="39" spans="1:12" x14ac:dyDescent="0.25">
      <c r="A39" s="112"/>
      <c r="B39" s="43" t="s">
        <v>60</v>
      </c>
      <c r="C39" s="44" t="s">
        <v>61</v>
      </c>
      <c r="D39" s="21" t="s">
        <v>23</v>
      </c>
      <c r="E39" s="21">
        <v>1</v>
      </c>
      <c r="F39" s="21">
        <v>4</v>
      </c>
      <c r="G39" s="22">
        <f t="shared" si="9"/>
        <v>76</v>
      </c>
      <c r="H39" s="23">
        <f>J39</f>
        <v>63.333333333333336</v>
      </c>
      <c r="I39" s="24">
        <f t="shared" si="10"/>
        <v>0</v>
      </c>
      <c r="J39" s="24">
        <f t="shared" si="11"/>
        <v>63.333333333333336</v>
      </c>
    </row>
    <row r="40" spans="1:12" x14ac:dyDescent="0.25">
      <c r="A40" s="112"/>
      <c r="B40" s="43" t="s">
        <v>62</v>
      </c>
      <c r="C40" s="44" t="s">
        <v>63</v>
      </c>
      <c r="D40" s="21" t="s">
        <v>43</v>
      </c>
      <c r="E40" s="21">
        <v>1</v>
      </c>
      <c r="F40" s="47">
        <v>4</v>
      </c>
      <c r="G40" s="48">
        <f t="shared" si="9"/>
        <v>76</v>
      </c>
      <c r="H40" s="61">
        <f>J40*0.5</f>
        <v>31.666666666666668</v>
      </c>
      <c r="I40" s="62">
        <f t="shared" si="10"/>
        <v>31.666666666666668</v>
      </c>
      <c r="J40" s="50">
        <f t="shared" si="11"/>
        <v>63.333333333333336</v>
      </c>
      <c r="L40" s="13"/>
    </row>
    <row r="41" spans="1:12" x14ac:dyDescent="0.25">
      <c r="A41" s="112"/>
      <c r="B41" s="43" t="s">
        <v>133</v>
      </c>
      <c r="C41" s="44" t="s">
        <v>64</v>
      </c>
      <c r="D41" s="21" t="s">
        <v>43</v>
      </c>
      <c r="E41" s="21">
        <v>1</v>
      </c>
      <c r="F41" s="21">
        <v>2</v>
      </c>
      <c r="G41" s="22">
        <f t="shared" si="9"/>
        <v>38</v>
      </c>
      <c r="H41" s="23">
        <f>J41*0.8</f>
        <v>25.333333333333336</v>
      </c>
      <c r="I41" s="24">
        <f t="shared" si="10"/>
        <v>6.3333333333333321</v>
      </c>
      <c r="J41" s="24">
        <f t="shared" si="11"/>
        <v>31.666666666666668</v>
      </c>
      <c r="L41" s="13"/>
    </row>
    <row r="42" spans="1:12" ht="26.25" x14ac:dyDescent="0.25">
      <c r="A42" s="112"/>
      <c r="B42" s="43" t="s">
        <v>123</v>
      </c>
      <c r="C42" s="44" t="s">
        <v>65</v>
      </c>
      <c r="D42" s="21" t="s">
        <v>43</v>
      </c>
      <c r="E42" s="21">
        <v>1</v>
      </c>
      <c r="F42" s="21">
        <v>4</v>
      </c>
      <c r="G42" s="22">
        <f t="shared" si="9"/>
        <v>76</v>
      </c>
      <c r="H42" s="23">
        <f>J42*0.7</f>
        <v>44.333333333333336</v>
      </c>
      <c r="I42" s="24">
        <f t="shared" si="10"/>
        <v>19</v>
      </c>
      <c r="J42" s="24">
        <f t="shared" si="11"/>
        <v>63.333333333333336</v>
      </c>
      <c r="L42" s="13"/>
    </row>
    <row r="43" spans="1:12" ht="15.75" customHeight="1" x14ac:dyDescent="0.25">
      <c r="A43" s="112"/>
      <c r="B43" s="63" t="s">
        <v>33</v>
      </c>
      <c r="C43" s="109"/>
      <c r="D43" s="109"/>
      <c r="E43" s="109"/>
      <c r="F43" s="64">
        <f>SUM(F37:F42)</f>
        <v>22</v>
      </c>
      <c r="G43" s="58">
        <f>SUM(G37:G42)</f>
        <v>418</v>
      </c>
      <c r="H43" s="58">
        <f>SUM(H37:H42)</f>
        <v>278.66666666666669</v>
      </c>
      <c r="I43" s="58">
        <f>SUM(I37:I42)</f>
        <v>69.666666666666657</v>
      </c>
      <c r="J43" s="58">
        <f>SUM(J37:J42)</f>
        <v>348.33333333333331</v>
      </c>
    </row>
    <row r="44" spans="1:12" ht="9.9499999999999993" customHeight="1" x14ac:dyDescent="0.25">
      <c r="A44" s="53"/>
      <c r="B44" s="54"/>
      <c r="C44" s="39"/>
      <c r="D44" s="39"/>
      <c r="E44" s="38"/>
      <c r="F44" s="38"/>
      <c r="G44" s="38"/>
      <c r="H44" s="38"/>
      <c r="I44" s="38"/>
      <c r="J44" s="40"/>
    </row>
    <row r="45" spans="1:12" x14ac:dyDescent="0.25">
      <c r="A45" s="108">
        <v>5</v>
      </c>
      <c r="B45" s="41" t="s">
        <v>66</v>
      </c>
      <c r="C45" s="42" t="s">
        <v>67</v>
      </c>
      <c r="D45" s="9" t="s">
        <v>23</v>
      </c>
      <c r="E45" s="9">
        <v>1</v>
      </c>
      <c r="F45" s="9">
        <v>4</v>
      </c>
      <c r="G45" s="10">
        <f t="shared" ref="G45:G49" si="12">F45*19</f>
        <v>76</v>
      </c>
      <c r="H45" s="11">
        <f>J45</f>
        <v>63.333333333333336</v>
      </c>
      <c r="I45" s="12">
        <f t="shared" ref="I45:I49" si="13">J45-H45</f>
        <v>0</v>
      </c>
      <c r="J45" s="12">
        <f t="shared" ref="J45:J49" si="14">(G45)*50/60</f>
        <v>63.333333333333336</v>
      </c>
    </row>
    <row r="46" spans="1:12" ht="26.25" x14ac:dyDescent="0.25">
      <c r="A46" s="108"/>
      <c r="B46" s="20" t="s">
        <v>68</v>
      </c>
      <c r="C46" s="21" t="s">
        <v>69</v>
      </c>
      <c r="D46" s="21" t="s">
        <v>43</v>
      </c>
      <c r="E46" s="21">
        <v>1</v>
      </c>
      <c r="F46" s="21">
        <v>4</v>
      </c>
      <c r="G46" s="22">
        <f t="shared" si="12"/>
        <v>76</v>
      </c>
      <c r="H46" s="23">
        <f>J46*0.75</f>
        <v>47.5</v>
      </c>
      <c r="I46" s="24">
        <f t="shared" si="13"/>
        <v>15.833333333333336</v>
      </c>
      <c r="J46" s="24">
        <f t="shared" si="14"/>
        <v>63.333333333333336</v>
      </c>
      <c r="L46" s="13"/>
    </row>
    <row r="47" spans="1:12" x14ac:dyDescent="0.25">
      <c r="A47" s="108"/>
      <c r="B47" s="43" t="s">
        <v>70</v>
      </c>
      <c r="C47" s="44" t="s">
        <v>71</v>
      </c>
      <c r="D47" s="21" t="s">
        <v>43</v>
      </c>
      <c r="E47" s="21">
        <v>1</v>
      </c>
      <c r="F47" s="21">
        <v>4</v>
      </c>
      <c r="G47" s="22">
        <f t="shared" si="12"/>
        <v>76</v>
      </c>
      <c r="H47" s="18">
        <f>J47*0.5</f>
        <v>31.666666666666668</v>
      </c>
      <c r="I47" s="24">
        <f t="shared" si="13"/>
        <v>31.666666666666668</v>
      </c>
      <c r="J47" s="24">
        <f t="shared" si="14"/>
        <v>63.333333333333336</v>
      </c>
      <c r="L47" s="13"/>
    </row>
    <row r="48" spans="1:12" ht="15.75" thickBot="1" x14ac:dyDescent="0.3">
      <c r="A48" s="108"/>
      <c r="B48" s="65" t="s">
        <v>122</v>
      </c>
      <c r="C48" s="66" t="s">
        <v>141</v>
      </c>
      <c r="D48" s="67" t="s">
        <v>43</v>
      </c>
      <c r="E48" s="67">
        <v>1</v>
      </c>
      <c r="F48" s="67">
        <v>4</v>
      </c>
      <c r="G48" s="68">
        <f t="shared" si="12"/>
        <v>76</v>
      </c>
      <c r="H48" s="69">
        <f>J48*0.5</f>
        <v>31.666666666666668</v>
      </c>
      <c r="I48" s="70">
        <f t="shared" si="13"/>
        <v>31.666666666666668</v>
      </c>
      <c r="J48" s="70">
        <f t="shared" si="14"/>
        <v>63.333333333333336</v>
      </c>
      <c r="L48" s="13"/>
    </row>
    <row r="49" spans="1:12" ht="15.75" thickBot="1" x14ac:dyDescent="0.3">
      <c r="A49" s="108"/>
      <c r="B49" s="55" t="s">
        <v>74</v>
      </c>
      <c r="C49" s="56" t="s">
        <v>75</v>
      </c>
      <c r="D49" s="16" t="s">
        <v>23</v>
      </c>
      <c r="E49" s="16">
        <v>1</v>
      </c>
      <c r="F49" s="16">
        <v>4</v>
      </c>
      <c r="G49" s="17">
        <f t="shared" si="12"/>
        <v>76</v>
      </c>
      <c r="H49" s="18">
        <f>J49</f>
        <v>63.333333333333336</v>
      </c>
      <c r="I49" s="19">
        <f t="shared" si="13"/>
        <v>0</v>
      </c>
      <c r="J49" s="19">
        <f t="shared" si="14"/>
        <v>63.333333333333336</v>
      </c>
    </row>
    <row r="50" spans="1:12" ht="15.75" customHeight="1" x14ac:dyDescent="0.25">
      <c r="A50" s="108"/>
      <c r="B50" s="57" t="s">
        <v>33</v>
      </c>
      <c r="C50" s="109"/>
      <c r="D50" s="109"/>
      <c r="E50" s="109"/>
      <c r="F50" s="64">
        <f>SUM(F45:F49)</f>
        <v>20</v>
      </c>
      <c r="G50" s="58">
        <f>SUM(G45:G49)</f>
        <v>380</v>
      </c>
      <c r="H50" s="58">
        <f>SUM(H45:H49)</f>
        <v>237.5</v>
      </c>
      <c r="I50" s="58">
        <f>SUM(I45:I49)</f>
        <v>79.166666666666671</v>
      </c>
      <c r="J50" s="58">
        <f>SUM(J45:J49)</f>
        <v>316.66666666666669</v>
      </c>
    </row>
    <row r="51" spans="1:12" ht="9.9499999999999993" customHeight="1" x14ac:dyDescent="0.25">
      <c r="A51" s="59"/>
      <c r="B51" s="54"/>
      <c r="C51" s="39"/>
      <c r="D51" s="39"/>
      <c r="E51" s="38"/>
      <c r="F51" s="38"/>
      <c r="G51" s="38"/>
      <c r="H51" s="38"/>
      <c r="I51" s="38"/>
      <c r="J51" s="40"/>
    </row>
    <row r="52" spans="1:12" x14ac:dyDescent="0.25">
      <c r="A52" s="108">
        <v>6</v>
      </c>
      <c r="B52" s="71" t="s">
        <v>121</v>
      </c>
      <c r="C52" s="72" t="s">
        <v>76</v>
      </c>
      <c r="D52" s="73" t="s">
        <v>43</v>
      </c>
      <c r="E52" s="73">
        <v>2</v>
      </c>
      <c r="F52" s="73">
        <v>6</v>
      </c>
      <c r="G52" s="74">
        <f t="shared" ref="G52:G57" si="15">F52*19</f>
        <v>114</v>
      </c>
      <c r="H52" s="75">
        <f>J52*0.5</f>
        <v>47.5</v>
      </c>
      <c r="I52" s="76">
        <f t="shared" ref="I52:I57" si="16">J52-H52</f>
        <v>47.5</v>
      </c>
      <c r="J52" s="76">
        <f t="shared" ref="J52:J57" si="17">(G52)*50/60</f>
        <v>95</v>
      </c>
      <c r="L52" s="13"/>
    </row>
    <row r="53" spans="1:12" x14ac:dyDescent="0.25">
      <c r="A53" s="108"/>
      <c r="B53" s="43" t="s">
        <v>134</v>
      </c>
      <c r="C53" s="44" t="s">
        <v>135</v>
      </c>
      <c r="D53" s="21" t="s">
        <v>23</v>
      </c>
      <c r="E53" s="21">
        <v>1</v>
      </c>
      <c r="F53" s="21">
        <v>4</v>
      </c>
      <c r="G53" s="22">
        <f t="shared" si="15"/>
        <v>76</v>
      </c>
      <c r="H53" s="23">
        <f>J53</f>
        <v>63.333333333333336</v>
      </c>
      <c r="I53" s="24">
        <f t="shared" si="16"/>
        <v>0</v>
      </c>
      <c r="J53" s="24">
        <f t="shared" si="17"/>
        <v>63.333333333333336</v>
      </c>
    </row>
    <row r="54" spans="1:12" x14ac:dyDescent="0.25">
      <c r="A54" s="108"/>
      <c r="B54" s="55" t="s">
        <v>77</v>
      </c>
      <c r="C54" s="56" t="s">
        <v>78</v>
      </c>
      <c r="D54" s="16" t="s">
        <v>43</v>
      </c>
      <c r="E54" s="16">
        <v>1</v>
      </c>
      <c r="F54" s="16">
        <v>4</v>
      </c>
      <c r="G54" s="17">
        <f t="shared" si="15"/>
        <v>76</v>
      </c>
      <c r="H54" s="18">
        <f>J54*0.75</f>
        <v>47.5</v>
      </c>
      <c r="I54" s="19">
        <f t="shared" si="16"/>
        <v>15.833333333333336</v>
      </c>
      <c r="J54" s="19">
        <f t="shared" si="17"/>
        <v>63.333333333333336</v>
      </c>
      <c r="L54" s="13"/>
    </row>
    <row r="55" spans="1:12" x14ac:dyDescent="0.25">
      <c r="A55" s="108"/>
      <c r="B55" s="77" t="s">
        <v>79</v>
      </c>
      <c r="C55" s="78" t="s">
        <v>80</v>
      </c>
      <c r="D55" s="21" t="s">
        <v>23</v>
      </c>
      <c r="E55" s="21">
        <v>1</v>
      </c>
      <c r="F55" s="21">
        <v>4</v>
      </c>
      <c r="G55" s="22">
        <f t="shared" si="15"/>
        <v>76</v>
      </c>
      <c r="H55" s="18">
        <f>J55</f>
        <v>63.333333333333336</v>
      </c>
      <c r="I55" s="24">
        <f t="shared" si="16"/>
        <v>0</v>
      </c>
      <c r="J55" s="24">
        <f t="shared" si="17"/>
        <v>63.333333333333336</v>
      </c>
    </row>
    <row r="56" spans="1:12" x14ac:dyDescent="0.25">
      <c r="A56" s="108"/>
      <c r="B56" s="55" t="s">
        <v>81</v>
      </c>
      <c r="C56" s="56" t="s">
        <v>82</v>
      </c>
      <c r="D56" s="16" t="s">
        <v>23</v>
      </c>
      <c r="E56" s="16">
        <v>1</v>
      </c>
      <c r="F56" s="16">
        <v>2</v>
      </c>
      <c r="G56" s="17">
        <f t="shared" si="15"/>
        <v>38</v>
      </c>
      <c r="H56" s="18">
        <f>J56</f>
        <v>31.666666666666668</v>
      </c>
      <c r="I56" s="19">
        <f t="shared" si="16"/>
        <v>0</v>
      </c>
      <c r="J56" s="19">
        <f t="shared" si="17"/>
        <v>31.666666666666668</v>
      </c>
      <c r="L56" s="13"/>
    </row>
    <row r="57" spans="1:12" x14ac:dyDescent="0.25">
      <c r="A57" s="108"/>
      <c r="B57" s="45" t="s">
        <v>83</v>
      </c>
      <c r="C57" s="46" t="s">
        <v>84</v>
      </c>
      <c r="D57" s="47" t="s">
        <v>23</v>
      </c>
      <c r="E57" s="47">
        <v>1</v>
      </c>
      <c r="F57" s="47">
        <v>4</v>
      </c>
      <c r="G57" s="48">
        <f t="shared" si="15"/>
        <v>76</v>
      </c>
      <c r="H57" s="49">
        <f>J57</f>
        <v>63.333333333333336</v>
      </c>
      <c r="I57" s="50">
        <f t="shared" si="16"/>
        <v>0</v>
      </c>
      <c r="J57" s="50">
        <f t="shared" si="17"/>
        <v>63.333333333333336</v>
      </c>
      <c r="L57" s="13"/>
    </row>
    <row r="58" spans="1:12" ht="15.75" customHeight="1" x14ac:dyDescent="0.25">
      <c r="A58" s="108"/>
      <c r="B58" s="63" t="s">
        <v>33</v>
      </c>
      <c r="C58" s="109"/>
      <c r="D58" s="109"/>
      <c r="E58" s="109"/>
      <c r="F58" s="64">
        <f>SUM(F52:F57)</f>
        <v>24</v>
      </c>
      <c r="G58" s="58">
        <f>SUM(G52:G57)</f>
        <v>456</v>
      </c>
      <c r="H58" s="58">
        <f>SUM(H52:H57)</f>
        <v>316.66666666666669</v>
      </c>
      <c r="I58" s="58">
        <f>SUM(I52:I57)</f>
        <v>63.333333333333336</v>
      </c>
      <c r="J58" s="58">
        <f>SUM(J52:J57)</f>
        <v>380</v>
      </c>
    </row>
    <row r="59" spans="1:12" ht="9.9499999999999993" customHeight="1" x14ac:dyDescent="0.25">
      <c r="A59" s="59"/>
      <c r="B59" s="54"/>
      <c r="C59" s="39"/>
      <c r="D59" s="39"/>
      <c r="E59" s="38"/>
      <c r="F59" s="38"/>
      <c r="G59" s="38"/>
      <c r="H59" s="38"/>
      <c r="I59" s="38"/>
      <c r="J59" s="40"/>
    </row>
    <row r="60" spans="1:12" x14ac:dyDescent="0.25">
      <c r="A60" s="112">
        <v>7</v>
      </c>
      <c r="B60" s="41" t="s">
        <v>85</v>
      </c>
      <c r="C60" s="42" t="s">
        <v>86</v>
      </c>
      <c r="D60" s="9" t="s">
        <v>23</v>
      </c>
      <c r="E60" s="9">
        <v>1</v>
      </c>
      <c r="F60" s="9">
        <v>4</v>
      </c>
      <c r="G60" s="10">
        <f t="shared" ref="G60:G65" si="18">F60*19</f>
        <v>76</v>
      </c>
      <c r="H60" s="11">
        <f>J60</f>
        <v>63.333333333333336</v>
      </c>
      <c r="I60" s="12">
        <f t="shared" ref="I60:I65" si="19">J60-H60</f>
        <v>0</v>
      </c>
      <c r="J60" s="12">
        <f t="shared" ref="J60:J65" si="20">(G60)*50/60</f>
        <v>63.333333333333336</v>
      </c>
    </row>
    <row r="61" spans="1:12" x14ac:dyDescent="0.25">
      <c r="A61" s="112"/>
      <c r="B61" s="43" t="s">
        <v>87</v>
      </c>
      <c r="C61" s="44" t="s">
        <v>88</v>
      </c>
      <c r="D61" s="21" t="s">
        <v>23</v>
      </c>
      <c r="E61" s="21">
        <v>1</v>
      </c>
      <c r="F61" s="21">
        <v>4</v>
      </c>
      <c r="G61" s="22">
        <f t="shared" si="18"/>
        <v>76</v>
      </c>
      <c r="H61" s="23">
        <f>J61</f>
        <v>63.333333333333336</v>
      </c>
      <c r="I61" s="24">
        <f t="shared" si="19"/>
        <v>0</v>
      </c>
      <c r="J61" s="24">
        <f t="shared" si="20"/>
        <v>63.333333333333336</v>
      </c>
    </row>
    <row r="62" spans="1:12" x14ac:dyDescent="0.25">
      <c r="A62" s="112"/>
      <c r="B62" s="43" t="s">
        <v>120</v>
      </c>
      <c r="C62" s="44" t="s">
        <v>89</v>
      </c>
      <c r="D62" s="21" t="s">
        <v>43</v>
      </c>
      <c r="E62" s="21">
        <v>1</v>
      </c>
      <c r="F62" s="21">
        <v>2</v>
      </c>
      <c r="G62" s="22">
        <f t="shared" si="18"/>
        <v>38</v>
      </c>
      <c r="H62" s="23">
        <f>J62*0.7</f>
        <v>22.166666666666668</v>
      </c>
      <c r="I62" s="24">
        <f t="shared" si="19"/>
        <v>9.5</v>
      </c>
      <c r="J62" s="24">
        <f t="shared" si="20"/>
        <v>31.666666666666668</v>
      </c>
      <c r="L62" s="13"/>
    </row>
    <row r="63" spans="1:12" x14ac:dyDescent="0.25">
      <c r="A63" s="112"/>
      <c r="B63" s="43" t="s">
        <v>90</v>
      </c>
      <c r="C63" s="44" t="s">
        <v>91</v>
      </c>
      <c r="D63" s="21" t="s">
        <v>43</v>
      </c>
      <c r="E63" s="21">
        <v>1</v>
      </c>
      <c r="F63" s="47">
        <v>2</v>
      </c>
      <c r="G63" s="48">
        <f t="shared" si="18"/>
        <v>38</v>
      </c>
      <c r="H63" s="23">
        <f>J63*0.7</f>
        <v>22.166666666666668</v>
      </c>
      <c r="I63" s="50">
        <f t="shared" si="19"/>
        <v>9.5</v>
      </c>
      <c r="J63" s="50">
        <f t="shared" si="20"/>
        <v>31.666666666666668</v>
      </c>
      <c r="L63" s="13"/>
    </row>
    <row r="64" spans="1:12" x14ac:dyDescent="0.25">
      <c r="A64" s="112"/>
      <c r="B64" s="45" t="s">
        <v>92</v>
      </c>
      <c r="C64" s="46" t="s">
        <v>93</v>
      </c>
      <c r="D64" s="47" t="s">
        <v>23</v>
      </c>
      <c r="E64" s="47">
        <v>1</v>
      </c>
      <c r="F64" s="47">
        <v>2</v>
      </c>
      <c r="G64" s="48">
        <f t="shared" si="18"/>
        <v>38</v>
      </c>
      <c r="H64" s="61">
        <f>J64</f>
        <v>31.666666666666668</v>
      </c>
      <c r="I64" s="50">
        <f t="shared" si="19"/>
        <v>0</v>
      </c>
      <c r="J64" s="50">
        <f t="shared" si="20"/>
        <v>31.666666666666668</v>
      </c>
      <c r="L64" s="13"/>
    </row>
    <row r="65" spans="1:13" x14ac:dyDescent="0.25">
      <c r="A65" s="112"/>
      <c r="B65" s="79" t="s">
        <v>119</v>
      </c>
      <c r="C65" s="80" t="s">
        <v>94</v>
      </c>
      <c r="D65" s="29" t="s">
        <v>43</v>
      </c>
      <c r="E65" s="29">
        <v>1</v>
      </c>
      <c r="F65" s="29">
        <v>4</v>
      </c>
      <c r="G65" s="30">
        <f t="shared" si="18"/>
        <v>76</v>
      </c>
      <c r="H65" s="31">
        <f>J65*0.5</f>
        <v>31.666666666666668</v>
      </c>
      <c r="I65" s="32">
        <f t="shared" si="19"/>
        <v>31.666666666666668</v>
      </c>
      <c r="J65" s="32">
        <f t="shared" si="20"/>
        <v>63.333333333333336</v>
      </c>
      <c r="L65" s="13"/>
    </row>
    <row r="66" spans="1:13" ht="15.75" customHeight="1" x14ac:dyDescent="0.25">
      <c r="A66" s="112"/>
      <c r="B66" s="57" t="s">
        <v>33</v>
      </c>
      <c r="C66" s="109"/>
      <c r="D66" s="109"/>
      <c r="E66" s="109"/>
      <c r="F66" s="64">
        <f>SUM(F60:F65)</f>
        <v>18</v>
      </c>
      <c r="G66" s="58">
        <f>SUM(G60:G65)</f>
        <v>342</v>
      </c>
      <c r="H66" s="58">
        <f>SUM(H60:H65)</f>
        <v>234.33333333333331</v>
      </c>
      <c r="I66" s="58">
        <f>SUM(I60:I65)</f>
        <v>50.666666666666671</v>
      </c>
      <c r="J66" s="58">
        <f>SUM(J60:J65)</f>
        <v>285</v>
      </c>
    </row>
    <row r="67" spans="1:13" ht="9.9499999999999993" customHeight="1" x14ac:dyDescent="0.25">
      <c r="A67" s="59"/>
      <c r="B67" s="54"/>
      <c r="C67" s="39"/>
      <c r="D67" s="39"/>
      <c r="E67" s="38"/>
      <c r="F67" s="38"/>
      <c r="G67" s="38"/>
      <c r="H67" s="38"/>
      <c r="I67" s="38"/>
      <c r="J67" s="40"/>
    </row>
    <row r="68" spans="1:13" x14ac:dyDescent="0.25">
      <c r="A68" s="108">
        <v>8</v>
      </c>
      <c r="B68" s="71" t="s">
        <v>95</v>
      </c>
      <c r="C68" s="72" t="s">
        <v>96</v>
      </c>
      <c r="D68" s="73" t="s">
        <v>23</v>
      </c>
      <c r="E68" s="73">
        <v>1</v>
      </c>
      <c r="F68" s="73">
        <v>4</v>
      </c>
      <c r="G68" s="74">
        <f>F68*19</f>
        <v>76</v>
      </c>
      <c r="H68" s="75">
        <f>J68</f>
        <v>63.333333333333336</v>
      </c>
      <c r="I68" s="76">
        <f>J68-H68</f>
        <v>0</v>
      </c>
      <c r="J68" s="76">
        <f>(G68)*50/60</f>
        <v>63.333333333333336</v>
      </c>
      <c r="L68" s="13"/>
    </row>
    <row r="69" spans="1:13" x14ac:dyDescent="0.25">
      <c r="A69" s="108"/>
      <c r="B69" s="43" t="s">
        <v>118</v>
      </c>
      <c r="C69" s="44" t="s">
        <v>97</v>
      </c>
      <c r="D69" s="21" t="s">
        <v>43</v>
      </c>
      <c r="E69" s="21">
        <v>2</v>
      </c>
      <c r="F69" s="21">
        <v>6</v>
      </c>
      <c r="G69" s="22">
        <f>F69*19</f>
        <v>114</v>
      </c>
      <c r="H69" s="23">
        <f>J69*0.75</f>
        <v>71.25</v>
      </c>
      <c r="I69" s="24">
        <f>J69-H69</f>
        <v>23.75</v>
      </c>
      <c r="J69" s="24">
        <f>(G69)*50/60</f>
        <v>95</v>
      </c>
      <c r="L69" s="13"/>
    </row>
    <row r="70" spans="1:13" x14ac:dyDescent="0.25">
      <c r="A70" s="108"/>
      <c r="B70" s="43" t="s">
        <v>128</v>
      </c>
      <c r="C70" s="44" t="s">
        <v>132</v>
      </c>
      <c r="D70" s="44" t="s">
        <v>43</v>
      </c>
      <c r="E70" s="44">
        <v>1</v>
      </c>
      <c r="F70" s="44">
        <v>2</v>
      </c>
      <c r="G70" s="22">
        <v>38</v>
      </c>
      <c r="H70" s="23">
        <v>15.8</v>
      </c>
      <c r="I70" s="24">
        <v>15.8</v>
      </c>
      <c r="J70" s="24">
        <v>31.7</v>
      </c>
      <c r="L70" s="13"/>
    </row>
    <row r="71" spans="1:13" x14ac:dyDescent="0.25">
      <c r="A71" s="108"/>
      <c r="B71" s="55" t="s">
        <v>100</v>
      </c>
      <c r="C71" s="56" t="s">
        <v>101</v>
      </c>
      <c r="D71" s="16" t="s">
        <v>23</v>
      </c>
      <c r="E71" s="16">
        <v>1</v>
      </c>
      <c r="F71" s="16">
        <v>3</v>
      </c>
      <c r="G71" s="22">
        <f>F71*19</f>
        <v>57</v>
      </c>
      <c r="H71" s="23">
        <f>J71</f>
        <v>47.5</v>
      </c>
      <c r="I71" s="24">
        <f>J71-H71</f>
        <v>0</v>
      </c>
      <c r="J71" s="24">
        <f>(G71)*50/60</f>
        <v>47.5</v>
      </c>
    </row>
    <row r="72" spans="1:13" x14ac:dyDescent="0.25">
      <c r="A72" s="108"/>
      <c r="B72" s="45" t="s">
        <v>117</v>
      </c>
      <c r="C72" s="81" t="s">
        <v>124</v>
      </c>
      <c r="D72" s="82" t="s">
        <v>43</v>
      </c>
      <c r="E72" s="82">
        <v>1</v>
      </c>
      <c r="F72" s="82">
        <v>4</v>
      </c>
      <c r="G72" s="83">
        <f>F72*19</f>
        <v>76</v>
      </c>
      <c r="H72" s="61">
        <f>J72*0.5</f>
        <v>31.666666666666668</v>
      </c>
      <c r="I72" s="62">
        <f>J72-H72</f>
        <v>31.666666666666668</v>
      </c>
      <c r="J72" s="62">
        <f>(G72)*50/60</f>
        <v>63.333333333333336</v>
      </c>
      <c r="L72" s="13"/>
    </row>
    <row r="73" spans="1:13" ht="15.75" customHeight="1" x14ac:dyDescent="0.25">
      <c r="A73" s="108"/>
      <c r="B73" s="57" t="s">
        <v>33</v>
      </c>
      <c r="C73" s="109"/>
      <c r="D73" s="109"/>
      <c r="E73" s="109"/>
      <c r="F73" s="52">
        <f>SUM(F68:F72)</f>
        <v>19</v>
      </c>
      <c r="G73" s="36">
        <f>SUM(G68:G72)</f>
        <v>361</v>
      </c>
      <c r="H73" s="36">
        <f>SUM(H68:H72)</f>
        <v>229.55</v>
      </c>
      <c r="I73" s="36">
        <f>SUM(I68:I72)</f>
        <v>71.216666666666669</v>
      </c>
      <c r="J73" s="36">
        <f>SUM(J68:J72)</f>
        <v>300.86666666666667</v>
      </c>
      <c r="K73" s="6"/>
    </row>
    <row r="74" spans="1:13" ht="6.75" customHeight="1" x14ac:dyDescent="0.25">
      <c r="A74" s="84"/>
      <c r="B74" s="38"/>
      <c r="C74" s="39"/>
      <c r="D74" s="39"/>
      <c r="E74" s="38"/>
      <c r="F74" s="38"/>
      <c r="G74" s="38"/>
      <c r="H74" s="38"/>
      <c r="I74" s="38"/>
      <c r="J74" s="85"/>
      <c r="K74" s="6"/>
    </row>
    <row r="75" spans="1:13" ht="19.5" customHeight="1" x14ac:dyDescent="0.25">
      <c r="A75" s="110" t="s">
        <v>102</v>
      </c>
      <c r="B75" s="110"/>
      <c r="C75" s="110"/>
      <c r="D75" s="110"/>
      <c r="E75" s="110"/>
      <c r="F75" s="86">
        <f>F18+F26+F35+F43+F50+F58+F66+F73</f>
        <v>167</v>
      </c>
      <c r="G75" s="86">
        <f>G18+G26+G35+G43+G50+G58+G66+G73</f>
        <v>3173</v>
      </c>
      <c r="H75" s="111"/>
      <c r="I75" s="111"/>
      <c r="J75" s="111"/>
      <c r="K75" s="6"/>
    </row>
    <row r="76" spans="1:13" ht="18.75" customHeight="1" x14ac:dyDescent="0.25">
      <c r="A76" s="106" t="s">
        <v>103</v>
      </c>
      <c r="B76" s="106"/>
      <c r="C76" s="106"/>
      <c r="D76" s="106"/>
      <c r="E76" s="106"/>
      <c r="F76" s="106"/>
      <c r="G76" s="106"/>
      <c r="H76" s="87">
        <f>H18+H26+H35+H43+H50+H58+H66+H73</f>
        <v>2202.416666666667</v>
      </c>
      <c r="I76" s="88">
        <f>I18+I26+I35+I43+I50+I58+I66+I73</f>
        <v>441.61666666666667</v>
      </c>
      <c r="J76" s="89">
        <f>SUM(J73,J66,J58,J50,J43,J35,J26,J18)</f>
        <v>2644.2333333333331</v>
      </c>
      <c r="K76" s="38"/>
      <c r="L76" s="13"/>
      <c r="M76" s="90"/>
    </row>
    <row r="77" spans="1:13" ht="15.75" customHeight="1" x14ac:dyDescent="0.25">
      <c r="A77" s="105" t="s">
        <v>127</v>
      </c>
      <c r="B77" s="106"/>
      <c r="C77" s="106"/>
      <c r="D77" s="106"/>
      <c r="E77" s="106"/>
      <c r="F77" s="106"/>
      <c r="G77" s="106"/>
      <c r="H77" s="106"/>
      <c r="I77" s="106"/>
      <c r="J77" s="91">
        <v>200</v>
      </c>
    </row>
    <row r="78" spans="1:13" ht="15.75" customHeight="1" x14ac:dyDescent="0.25">
      <c r="A78" s="106" t="s">
        <v>104</v>
      </c>
      <c r="B78" s="106"/>
      <c r="C78" s="106"/>
      <c r="D78" s="106"/>
      <c r="E78" s="106"/>
      <c r="F78" s="106"/>
      <c r="G78" s="106"/>
      <c r="H78" s="106"/>
      <c r="I78" s="106"/>
      <c r="J78" s="86">
        <v>400</v>
      </c>
    </row>
    <row r="79" spans="1:13" ht="15.75" customHeight="1" x14ac:dyDescent="0.25">
      <c r="A79" s="105" t="s">
        <v>105</v>
      </c>
      <c r="B79" s="105"/>
      <c r="C79" s="105"/>
      <c r="D79" s="105"/>
      <c r="E79" s="105"/>
      <c r="F79" s="105"/>
      <c r="G79" s="105"/>
      <c r="H79" s="105"/>
      <c r="I79" s="105"/>
      <c r="J79" s="86">
        <v>200</v>
      </c>
    </row>
    <row r="80" spans="1:13" ht="15.75" customHeight="1" x14ac:dyDescent="0.25">
      <c r="A80" s="107" t="s">
        <v>106</v>
      </c>
      <c r="B80" s="107"/>
      <c r="C80" s="107"/>
      <c r="D80" s="107"/>
      <c r="E80" s="107"/>
      <c r="F80" s="107"/>
      <c r="G80" s="107"/>
      <c r="H80" s="107"/>
      <c r="I80" s="107"/>
      <c r="J80" s="92">
        <f>SUM(J76:J78)</f>
        <v>3244.2333333333331</v>
      </c>
    </row>
  </sheetData>
  <mergeCells count="45">
    <mergeCell ref="A1:H1"/>
    <mergeCell ref="I1:J2"/>
    <mergeCell ref="A2:H2"/>
    <mergeCell ref="A3:H3"/>
    <mergeCell ref="I3:J3"/>
    <mergeCell ref="A4:H4"/>
    <mergeCell ref="I4:J6"/>
    <mergeCell ref="A5:H5"/>
    <mergeCell ref="A6:H6"/>
    <mergeCell ref="A7:E7"/>
    <mergeCell ref="F7:G9"/>
    <mergeCell ref="H7:J9"/>
    <mergeCell ref="A8:E8"/>
    <mergeCell ref="F10:F11"/>
    <mergeCell ref="H10:H11"/>
    <mergeCell ref="I10:I11"/>
    <mergeCell ref="J10:J11"/>
    <mergeCell ref="A12:A18"/>
    <mergeCell ref="C18:E18"/>
    <mergeCell ref="A10:A11"/>
    <mergeCell ref="B10:B11"/>
    <mergeCell ref="C10:C11"/>
    <mergeCell ref="D10:D11"/>
    <mergeCell ref="E10:E11"/>
    <mergeCell ref="A20:A26"/>
    <mergeCell ref="C26:E26"/>
    <mergeCell ref="A28:A35"/>
    <mergeCell ref="C35:E35"/>
    <mergeCell ref="A37:A43"/>
    <mergeCell ref="C43:E43"/>
    <mergeCell ref="A45:A50"/>
    <mergeCell ref="C50:E50"/>
    <mergeCell ref="A52:A58"/>
    <mergeCell ref="C58:E58"/>
    <mergeCell ref="A60:A66"/>
    <mergeCell ref="C66:E66"/>
    <mergeCell ref="A77:I77"/>
    <mergeCell ref="A78:I78"/>
    <mergeCell ref="A79:I79"/>
    <mergeCell ref="A80:I80"/>
    <mergeCell ref="A68:A73"/>
    <mergeCell ref="C73:E73"/>
    <mergeCell ref="A75:E75"/>
    <mergeCell ref="H75:J75"/>
    <mergeCell ref="A76:G76"/>
  </mergeCells>
  <pageMargins left="0.39374999999999999" right="0.31527777777777799" top="0.74791666666666701" bottom="0.74791666666666701" header="0.51180555555555496" footer="0.51180555555555496"/>
  <pageSetup paperSize="9" scale="61" firstPageNumber="0" fitToWidth="49" orientation="portrait" horizontalDpi="4294967294" verticalDpi="0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tabSelected="1" topLeftCell="B42" zoomScale="130" zoomScaleNormal="130" workbookViewId="0">
      <selection activeCell="F52" sqref="F52"/>
    </sheetView>
  </sheetViews>
  <sheetFormatPr defaultRowHeight="15" x14ac:dyDescent="0.25"/>
  <cols>
    <col min="1" max="1" width="9.42578125"/>
    <col min="2" max="2" width="50"/>
    <col min="3" max="3" width="8.7109375"/>
    <col min="4" max="4" width="14"/>
    <col min="5" max="1024" width="8.7109375"/>
  </cols>
  <sheetData>
    <row r="1" spans="1:5" ht="13.5" customHeight="1" x14ac:dyDescent="0.25">
      <c r="A1" s="114" t="s">
        <v>11</v>
      </c>
      <c r="B1" s="115" t="s">
        <v>12</v>
      </c>
      <c r="C1" s="114" t="s">
        <v>13</v>
      </c>
      <c r="D1" s="114" t="s">
        <v>107</v>
      </c>
      <c r="E1" s="6"/>
    </row>
    <row r="2" spans="1:5" ht="10.5" customHeight="1" thickBot="1" x14ac:dyDescent="0.3">
      <c r="A2" s="114"/>
      <c r="B2" s="115"/>
      <c r="C2" s="114"/>
      <c r="D2" s="114"/>
      <c r="E2" s="93"/>
    </row>
    <row r="3" spans="1:5" ht="15.75" thickBot="1" x14ac:dyDescent="0.3">
      <c r="A3" s="112">
        <v>1</v>
      </c>
      <c r="B3" s="94" t="s">
        <v>22</v>
      </c>
      <c r="C3" s="9" t="s">
        <v>139</v>
      </c>
      <c r="D3" s="9" t="s">
        <v>108</v>
      </c>
      <c r="E3" s="93"/>
    </row>
    <row r="4" spans="1:5" ht="15.75" thickBot="1" x14ac:dyDescent="0.3">
      <c r="A4" s="112"/>
      <c r="B4" s="95" t="s">
        <v>24</v>
      </c>
      <c r="C4" s="16" t="s">
        <v>25</v>
      </c>
      <c r="D4" s="21" t="s">
        <v>108</v>
      </c>
    </row>
    <row r="5" spans="1:5" ht="15.75" thickBot="1" x14ac:dyDescent="0.3">
      <c r="A5" s="112"/>
      <c r="B5" s="95" t="s">
        <v>136</v>
      </c>
      <c r="C5" s="56" t="s">
        <v>73</v>
      </c>
      <c r="D5" s="44" t="s">
        <v>108</v>
      </c>
    </row>
    <row r="6" spans="1:5" ht="27" thickBot="1" x14ac:dyDescent="0.3">
      <c r="A6" s="112"/>
      <c r="B6" s="20" t="s">
        <v>26</v>
      </c>
      <c r="C6" s="21" t="s">
        <v>27</v>
      </c>
      <c r="D6" s="21" t="s">
        <v>108</v>
      </c>
    </row>
    <row r="7" spans="1:5" ht="15.75" thickBot="1" x14ac:dyDescent="0.3">
      <c r="A7" s="112"/>
      <c r="B7" s="20" t="s">
        <v>28</v>
      </c>
      <c r="C7" s="21" t="s">
        <v>29</v>
      </c>
      <c r="D7" s="21" t="s">
        <v>108</v>
      </c>
    </row>
    <row r="8" spans="1:5" ht="15.75" thickBot="1" x14ac:dyDescent="0.3">
      <c r="A8" s="112"/>
      <c r="B8" s="96" t="s">
        <v>30</v>
      </c>
      <c r="C8" s="29" t="s">
        <v>31</v>
      </c>
      <c r="D8" s="29" t="s">
        <v>108</v>
      </c>
      <c r="E8" s="97"/>
    </row>
    <row r="9" spans="1:5" ht="9.9499999999999993" customHeight="1" thickBot="1" x14ac:dyDescent="0.3">
      <c r="A9" s="37"/>
      <c r="B9" s="38"/>
      <c r="C9" s="39"/>
      <c r="D9" s="39"/>
    </row>
    <row r="10" spans="1:5" ht="15.75" thickBot="1" x14ac:dyDescent="0.3">
      <c r="A10" s="128">
        <v>2</v>
      </c>
      <c r="B10" s="98" t="s">
        <v>34</v>
      </c>
      <c r="C10" s="9" t="s">
        <v>35</v>
      </c>
      <c r="D10" s="42" t="s">
        <v>139</v>
      </c>
    </row>
    <row r="11" spans="1:5" ht="15.75" thickBot="1" x14ac:dyDescent="0.3">
      <c r="A11" s="128"/>
      <c r="B11" s="20" t="s">
        <v>36</v>
      </c>
      <c r="C11" s="21" t="s">
        <v>140</v>
      </c>
      <c r="D11" s="44" t="s">
        <v>108</v>
      </c>
    </row>
    <row r="12" spans="1:5" ht="15.75" thickBot="1" x14ac:dyDescent="0.3">
      <c r="A12" s="128"/>
      <c r="B12" s="20" t="s">
        <v>37</v>
      </c>
      <c r="C12" s="21" t="s">
        <v>38</v>
      </c>
      <c r="D12" s="21" t="s">
        <v>108</v>
      </c>
    </row>
    <row r="13" spans="1:5" ht="15.75" thickBot="1" x14ac:dyDescent="0.3">
      <c r="A13" s="128"/>
      <c r="B13" s="43" t="s">
        <v>137</v>
      </c>
      <c r="C13" s="44" t="s">
        <v>99</v>
      </c>
      <c r="D13" s="44" t="s">
        <v>108</v>
      </c>
    </row>
    <row r="14" spans="1:5" ht="15.75" thickBot="1" x14ac:dyDescent="0.3">
      <c r="A14" s="128"/>
      <c r="B14" s="20" t="s">
        <v>39</v>
      </c>
      <c r="C14" s="21" t="s">
        <v>40</v>
      </c>
      <c r="D14" s="21" t="s">
        <v>108</v>
      </c>
    </row>
    <row r="15" spans="1:5" ht="15.75" thickBot="1" x14ac:dyDescent="0.3">
      <c r="A15" s="128"/>
      <c r="B15" s="20" t="s">
        <v>41</v>
      </c>
      <c r="C15" s="21" t="s">
        <v>42</v>
      </c>
      <c r="D15" s="21" t="s">
        <v>108</v>
      </c>
    </row>
    <row r="16" spans="1:5" ht="9.9499999999999993" customHeight="1" thickBot="1" x14ac:dyDescent="0.3">
      <c r="A16" s="53"/>
      <c r="B16" s="54"/>
      <c r="C16" s="39"/>
      <c r="D16" s="39"/>
    </row>
    <row r="17" spans="1:4" ht="15.75" thickBot="1" x14ac:dyDescent="0.3">
      <c r="A17" s="112">
        <v>3</v>
      </c>
      <c r="B17" s="98" t="s">
        <v>44</v>
      </c>
      <c r="C17" s="9" t="s">
        <v>45</v>
      </c>
      <c r="D17" s="9" t="s">
        <v>35</v>
      </c>
    </row>
    <row r="18" spans="1:4" ht="15.75" thickBot="1" x14ac:dyDescent="0.3">
      <c r="A18" s="112"/>
      <c r="B18" s="20" t="s">
        <v>46</v>
      </c>
      <c r="C18" s="21" t="s">
        <v>47</v>
      </c>
      <c r="D18" s="21" t="s">
        <v>25</v>
      </c>
    </row>
    <row r="19" spans="1:4" ht="15.75" thickBot="1" x14ac:dyDescent="0.3">
      <c r="A19" s="112"/>
      <c r="B19" s="43" t="s">
        <v>131</v>
      </c>
      <c r="C19" s="44" t="s">
        <v>130</v>
      </c>
      <c r="D19" s="44" t="s">
        <v>108</v>
      </c>
    </row>
    <row r="20" spans="1:4" ht="27" thickBot="1" x14ac:dyDescent="0.3">
      <c r="A20" s="112"/>
      <c r="B20" s="20" t="s">
        <v>48</v>
      </c>
      <c r="C20" s="21" t="s">
        <v>49</v>
      </c>
      <c r="D20" s="44" t="s">
        <v>140</v>
      </c>
    </row>
    <row r="21" spans="1:4" ht="15.75" thickBot="1" x14ac:dyDescent="0.3">
      <c r="A21" s="112"/>
      <c r="B21" s="95" t="s">
        <v>50</v>
      </c>
      <c r="C21" s="16" t="s">
        <v>51</v>
      </c>
      <c r="D21" s="21" t="s">
        <v>108</v>
      </c>
    </row>
    <row r="22" spans="1:4" ht="15.75" thickBot="1" x14ac:dyDescent="0.3">
      <c r="A22" s="112"/>
      <c r="B22" s="95" t="s">
        <v>52</v>
      </c>
      <c r="C22" s="16" t="s">
        <v>53</v>
      </c>
      <c r="D22" s="21" t="s">
        <v>108</v>
      </c>
    </row>
    <row r="23" spans="1:4" ht="15.75" thickBot="1" x14ac:dyDescent="0.3">
      <c r="A23" s="112"/>
      <c r="B23" s="20" t="s">
        <v>54</v>
      </c>
      <c r="C23" s="21" t="s">
        <v>55</v>
      </c>
      <c r="D23" s="29" t="s">
        <v>108</v>
      </c>
    </row>
    <row r="24" spans="1:4" ht="9.9499999999999993" customHeight="1" thickBot="1" x14ac:dyDescent="0.3">
      <c r="A24" s="59"/>
      <c r="B24" s="54"/>
      <c r="C24" s="39"/>
      <c r="D24" s="39"/>
    </row>
    <row r="25" spans="1:4" ht="15.75" thickBot="1" x14ac:dyDescent="0.3">
      <c r="A25" s="129">
        <v>4</v>
      </c>
      <c r="B25" s="98" t="s">
        <v>56</v>
      </c>
      <c r="C25" s="9" t="s">
        <v>57</v>
      </c>
      <c r="D25" s="9" t="s">
        <v>45</v>
      </c>
    </row>
    <row r="26" spans="1:4" ht="15.75" thickBot="1" x14ac:dyDescent="0.3">
      <c r="A26" s="129"/>
      <c r="B26" s="60" t="s">
        <v>58</v>
      </c>
      <c r="C26" s="47" t="s">
        <v>59</v>
      </c>
      <c r="D26" s="21" t="s">
        <v>45</v>
      </c>
    </row>
    <row r="27" spans="1:4" ht="15.75" thickBot="1" x14ac:dyDescent="0.3">
      <c r="A27" s="129"/>
      <c r="B27" s="20" t="s">
        <v>60</v>
      </c>
      <c r="C27" s="21" t="s">
        <v>61</v>
      </c>
      <c r="D27" s="21" t="s">
        <v>45</v>
      </c>
    </row>
    <row r="28" spans="1:4" ht="15.75" thickBot="1" x14ac:dyDescent="0.3">
      <c r="A28" s="129"/>
      <c r="B28" s="20" t="s">
        <v>62</v>
      </c>
      <c r="C28" s="21" t="s">
        <v>63</v>
      </c>
      <c r="D28" s="21" t="s">
        <v>108</v>
      </c>
    </row>
    <row r="29" spans="1:4" ht="15.75" thickBot="1" x14ac:dyDescent="0.3">
      <c r="A29" s="129"/>
      <c r="B29" s="20" t="s">
        <v>133</v>
      </c>
      <c r="C29" s="21" t="s">
        <v>64</v>
      </c>
      <c r="D29" s="21" t="s">
        <v>51</v>
      </c>
    </row>
    <row r="30" spans="1:4" ht="27" thickBot="1" x14ac:dyDescent="0.3">
      <c r="A30" s="129"/>
      <c r="B30" s="20" t="s">
        <v>110</v>
      </c>
      <c r="C30" s="21" t="s">
        <v>111</v>
      </c>
      <c r="D30" s="29" t="s">
        <v>108</v>
      </c>
    </row>
    <row r="31" spans="1:4" ht="9.9499999999999993" customHeight="1" thickBot="1" x14ac:dyDescent="0.3">
      <c r="A31" s="53"/>
      <c r="B31" s="54"/>
      <c r="C31" s="39"/>
      <c r="D31" s="39"/>
    </row>
    <row r="32" spans="1:4" ht="15.75" thickBot="1" x14ac:dyDescent="0.3">
      <c r="A32" s="112">
        <v>5</v>
      </c>
      <c r="B32" s="98" t="s">
        <v>66</v>
      </c>
      <c r="C32" s="9" t="s">
        <v>67</v>
      </c>
      <c r="D32" s="99" t="s">
        <v>112</v>
      </c>
    </row>
    <row r="33" spans="1:4" ht="27" thickBot="1" x14ac:dyDescent="0.3">
      <c r="A33" s="112"/>
      <c r="B33" s="20" t="s">
        <v>68</v>
      </c>
      <c r="C33" s="21" t="s">
        <v>69</v>
      </c>
      <c r="D33" s="21" t="s">
        <v>45</v>
      </c>
    </row>
    <row r="34" spans="1:4" ht="15.75" thickBot="1" x14ac:dyDescent="0.3">
      <c r="A34" s="112"/>
      <c r="B34" s="20" t="s">
        <v>70</v>
      </c>
      <c r="C34" s="21" t="s">
        <v>71</v>
      </c>
      <c r="D34" s="21" t="s">
        <v>108</v>
      </c>
    </row>
    <row r="35" spans="1:4" ht="15.75" thickBot="1" x14ac:dyDescent="0.3">
      <c r="A35" s="112"/>
      <c r="B35" s="100" t="s">
        <v>122</v>
      </c>
      <c r="C35" s="67" t="s">
        <v>141</v>
      </c>
      <c r="D35" s="44" t="s">
        <v>140</v>
      </c>
    </row>
    <row r="36" spans="1:4" ht="15.75" thickBot="1" x14ac:dyDescent="0.3">
      <c r="A36" s="112"/>
      <c r="B36" s="20" t="s">
        <v>72</v>
      </c>
      <c r="C36" s="21" t="s">
        <v>73</v>
      </c>
      <c r="D36" s="21" t="s">
        <v>108</v>
      </c>
    </row>
    <row r="37" spans="1:4" ht="15.75" thickBot="1" x14ac:dyDescent="0.3">
      <c r="A37" s="112"/>
      <c r="B37" s="95" t="s">
        <v>113</v>
      </c>
      <c r="C37" s="16" t="s">
        <v>75</v>
      </c>
      <c r="D37" s="29" t="s">
        <v>109</v>
      </c>
    </row>
    <row r="38" spans="1:4" ht="9.9499999999999993" customHeight="1" thickBot="1" x14ac:dyDescent="0.3">
      <c r="A38" s="59"/>
      <c r="B38" s="54"/>
      <c r="C38" s="39"/>
      <c r="D38" s="39"/>
    </row>
    <row r="39" spans="1:4" ht="15.75" thickBot="1" x14ac:dyDescent="0.3">
      <c r="A39" s="108">
        <v>6</v>
      </c>
      <c r="B39" s="101" t="s">
        <v>126</v>
      </c>
      <c r="C39" s="73" t="s">
        <v>76</v>
      </c>
      <c r="D39" s="9" t="s">
        <v>114</v>
      </c>
    </row>
    <row r="40" spans="1:4" ht="15.75" thickBot="1" x14ac:dyDescent="0.3">
      <c r="A40" s="108"/>
      <c r="B40" s="20" t="s">
        <v>138</v>
      </c>
      <c r="C40" s="21" t="s">
        <v>135</v>
      </c>
      <c r="D40" s="16" t="s">
        <v>108</v>
      </c>
    </row>
    <row r="41" spans="1:4" ht="15.75" thickBot="1" x14ac:dyDescent="0.3">
      <c r="A41" s="108"/>
      <c r="B41" s="95" t="s">
        <v>77</v>
      </c>
      <c r="C41" s="16" t="s">
        <v>78</v>
      </c>
      <c r="D41" s="16" t="s">
        <v>108</v>
      </c>
    </row>
    <row r="42" spans="1:4" ht="15.75" thickBot="1" x14ac:dyDescent="0.3">
      <c r="A42" s="108"/>
      <c r="B42" s="102" t="s">
        <v>79</v>
      </c>
      <c r="C42" s="103" t="s">
        <v>80</v>
      </c>
      <c r="D42" s="21" t="s">
        <v>69</v>
      </c>
    </row>
    <row r="43" spans="1:4" ht="15.75" thickBot="1" x14ac:dyDescent="0.3">
      <c r="A43" s="108"/>
      <c r="B43" s="95" t="s">
        <v>81</v>
      </c>
      <c r="C43" s="16" t="s">
        <v>82</v>
      </c>
      <c r="D43" s="16" t="s">
        <v>108</v>
      </c>
    </row>
    <row r="44" spans="1:4" ht="15.75" thickBot="1" x14ac:dyDescent="0.3">
      <c r="A44" s="108"/>
      <c r="B44" s="133" t="s">
        <v>83</v>
      </c>
      <c r="C44" s="132" t="s">
        <v>84</v>
      </c>
      <c r="D44" s="134" t="s">
        <v>61</v>
      </c>
    </row>
    <row r="45" spans="1:4" ht="9.9499999999999993" customHeight="1" thickBot="1" x14ac:dyDescent="0.3">
      <c r="A45" s="59"/>
    </row>
    <row r="46" spans="1:4" ht="15.75" thickBot="1" x14ac:dyDescent="0.3">
      <c r="A46" s="112">
        <v>7</v>
      </c>
      <c r="B46" s="98" t="s">
        <v>85</v>
      </c>
      <c r="C46" s="9" t="s">
        <v>86</v>
      </c>
      <c r="D46" s="21" t="s">
        <v>47</v>
      </c>
    </row>
    <row r="47" spans="1:4" ht="15.75" thickBot="1" x14ac:dyDescent="0.3">
      <c r="A47" s="112"/>
      <c r="B47" s="20" t="s">
        <v>87</v>
      </c>
      <c r="C47" s="21" t="s">
        <v>88</v>
      </c>
      <c r="D47" s="47" t="s">
        <v>84</v>
      </c>
    </row>
    <row r="48" spans="1:4" ht="15.75" thickBot="1" x14ac:dyDescent="0.3">
      <c r="A48" s="112"/>
      <c r="B48" s="20" t="s">
        <v>120</v>
      </c>
      <c r="C48" s="21" t="s">
        <v>89</v>
      </c>
      <c r="D48" s="21" t="s">
        <v>108</v>
      </c>
    </row>
    <row r="49" spans="1:4" ht="15.75" thickBot="1" x14ac:dyDescent="0.3">
      <c r="A49" s="112"/>
      <c r="B49" s="20" t="s">
        <v>90</v>
      </c>
      <c r="C49" s="21" t="s">
        <v>91</v>
      </c>
      <c r="D49" s="21" t="s">
        <v>108</v>
      </c>
    </row>
    <row r="50" spans="1:4" ht="15.75" thickBot="1" x14ac:dyDescent="0.3">
      <c r="A50" s="112"/>
      <c r="B50" s="60" t="s">
        <v>92</v>
      </c>
      <c r="C50" s="130" t="s">
        <v>93</v>
      </c>
      <c r="D50" s="132" t="s">
        <v>80</v>
      </c>
    </row>
    <row r="51" spans="1:4" ht="15.75" thickBot="1" x14ac:dyDescent="0.3">
      <c r="A51" s="112"/>
      <c r="B51" s="96" t="s">
        <v>125</v>
      </c>
      <c r="C51" s="131" t="s">
        <v>94</v>
      </c>
      <c r="D51" s="132" t="s">
        <v>108</v>
      </c>
    </row>
    <row r="52" spans="1:4" ht="9.9499999999999993" customHeight="1" thickBot="1" x14ac:dyDescent="0.3">
      <c r="A52" s="59"/>
      <c r="B52" s="54"/>
      <c r="C52" s="39"/>
      <c r="D52" s="39"/>
    </row>
    <row r="53" spans="1:4" ht="15.75" thickBot="1" x14ac:dyDescent="0.3">
      <c r="A53" s="108">
        <v>8</v>
      </c>
      <c r="B53" s="101" t="s">
        <v>95</v>
      </c>
      <c r="C53" s="73" t="s">
        <v>96</v>
      </c>
      <c r="D53" s="9" t="s">
        <v>115</v>
      </c>
    </row>
    <row r="54" spans="1:4" ht="15.75" thickBot="1" x14ac:dyDescent="0.3">
      <c r="A54" s="108"/>
      <c r="B54" s="20" t="s">
        <v>118</v>
      </c>
      <c r="C54" s="21" t="s">
        <v>97</v>
      </c>
      <c r="D54" s="16" t="s">
        <v>116</v>
      </c>
    </row>
    <row r="55" spans="1:4" ht="15.75" thickBot="1" x14ac:dyDescent="0.3">
      <c r="A55" s="108"/>
      <c r="B55" s="95" t="s">
        <v>128</v>
      </c>
      <c r="C55" s="56" t="s">
        <v>132</v>
      </c>
      <c r="D55" s="56" t="s">
        <v>108</v>
      </c>
    </row>
    <row r="56" spans="1:4" ht="15.75" thickBot="1" x14ac:dyDescent="0.3">
      <c r="A56" s="108"/>
      <c r="B56" s="95" t="s">
        <v>100</v>
      </c>
      <c r="C56" s="16" t="s">
        <v>101</v>
      </c>
      <c r="D56" s="21" t="s">
        <v>88</v>
      </c>
    </row>
    <row r="57" spans="1:4" ht="15.75" thickBot="1" x14ac:dyDescent="0.3">
      <c r="A57" s="108"/>
      <c r="B57" s="96" t="s">
        <v>117</v>
      </c>
      <c r="C57" s="104" t="s">
        <v>124</v>
      </c>
      <c r="D57" s="67" t="s">
        <v>108</v>
      </c>
    </row>
    <row r="58" spans="1:4" ht="12.75" customHeight="1" x14ac:dyDescent="0.25">
      <c r="A58" s="84"/>
      <c r="B58" s="38"/>
      <c r="C58" s="39"/>
      <c r="D58" s="39"/>
    </row>
  </sheetData>
  <mergeCells count="12">
    <mergeCell ref="A1:A2"/>
    <mergeCell ref="B1:B2"/>
    <mergeCell ref="C1:C2"/>
    <mergeCell ref="D1:D2"/>
    <mergeCell ref="A3:A8"/>
    <mergeCell ref="A46:A51"/>
    <mergeCell ref="A53:A57"/>
    <mergeCell ref="A10:A15"/>
    <mergeCell ref="A17:A23"/>
    <mergeCell ref="A25:A30"/>
    <mergeCell ref="A32:A37"/>
    <mergeCell ref="A39:A44"/>
  </mergeCells>
  <pageMargins left="0.39374999999999999" right="0.31527777777777799" top="0.74791666666666701" bottom="0.74791666666666701" header="0.51180555555555496" footer="0.51180555555555496"/>
  <pageSetup paperSize="9" firstPageNumber="0" fitToWidth="4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Grade Curricular</vt:lpstr>
      <vt:lpstr>Pré-requisitos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 benedito de melo</dc:creator>
  <cp:lastModifiedBy>Aline Lagoeiro</cp:lastModifiedBy>
  <cp:revision>0</cp:revision>
  <cp:lastPrinted>2016-11-01T12:34:59Z</cp:lastPrinted>
  <dcterms:created xsi:type="dcterms:W3CDTF">2016-08-18T20:37:51Z</dcterms:created>
  <dcterms:modified xsi:type="dcterms:W3CDTF">2017-02-10T09:12:00Z</dcterms:modified>
</cp:coreProperties>
</file>